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18" windowHeight="8651" activeTab="0"/>
  </bookViews>
  <sheets>
    <sheet name="Bảng DT LĐ-ĐV-TL" sheetId="1" r:id="rId1"/>
    <sheet name="Mẫu báo cáo DT B14-TLĐ (HD22)" sheetId="2" r:id="rId2"/>
    <sheet name="Ke hoach tai chinh" sheetId="3" r:id="rId3"/>
    <sheet name="Tỷ lệ quy định mới" sheetId="4" r:id="rId4"/>
    <sheet name="Mẫu báo cáo dự toán B14-2017" sheetId="5" state="hidden" r:id="rId5"/>
  </sheets>
  <definedNames>
    <definedName name="_xlnm.Print_Titles" localSheetId="2">'Ke hoach tai chinh'!$6:$6</definedName>
  </definedNames>
  <calcPr fullCalcOnLoad="1"/>
</workbook>
</file>

<file path=xl/comments1.xml><?xml version="1.0" encoding="utf-8"?>
<comments xmlns="http://schemas.openxmlformats.org/spreadsheetml/2006/main">
  <authors>
    <author>HP</author>
  </authors>
  <commentList>
    <comment ref="B8" authorId="0">
      <text>
        <r>
          <rPr>
            <b/>
            <sz val="9"/>
            <rFont val="Tahoma"/>
            <family val="2"/>
          </rPr>
          <t xml:space="preserve">Thân Tiếng Trung:
Điền số LĐ bình quân năm 2022, căn cứ số liệu tại thời điểm lập dự toán 
</t>
        </r>
      </text>
    </comment>
  </commentList>
</comments>
</file>

<file path=xl/comments5.xml><?xml version="1.0" encoding="utf-8"?>
<comments xmlns="http://schemas.openxmlformats.org/spreadsheetml/2006/main">
  <authors>
    <author>k55v</author>
  </authors>
  <commentList>
    <comment ref="E17" authorId="0">
      <text>
        <r>
          <rPr>
            <b/>
            <sz val="8"/>
            <rFont val="Tahoma"/>
            <family val="2"/>
          </rPr>
          <t xml:space="preserve">Theo quyết định số 270/QĐ-TLĐ CĐCS không được phân cấp thu KPCĐ mà công đoàn cấp trên thu và cấp lại
</t>
        </r>
      </text>
    </comment>
  </commentList>
</comments>
</file>

<file path=xl/sharedStrings.xml><?xml version="1.0" encoding="utf-8"?>
<sst xmlns="http://schemas.openxmlformats.org/spreadsheetml/2006/main" count="209" uniqueCount="170">
  <si>
    <t>Công đoàn cấp trên: Liên đoàn Lao động quận Tân Bình</t>
  </si>
  <si>
    <t>Công đoàn cơ sở:………….</t>
  </si>
  <si>
    <t>Bảng dự toán số Lao động-Đoàn viên-Quỹ lương</t>
  </si>
  <si>
    <t xml:space="preserve"> Năm 2024</t>
  </si>
  <si>
    <t>Chỉ tiêu</t>
  </si>
  <si>
    <t>Số người</t>
  </si>
  <si>
    <t xml:space="preserve">Chỉ tiêu </t>
  </si>
  <si>
    <t>Số tiền (đồng)</t>
  </si>
  <si>
    <t>Ghi chú</t>
  </si>
  <si>
    <t>Số lao động tính quỹ lương đóng KPCĐ</t>
  </si>
  <si>
    <t>Quỹ lương đóng KPCĐ</t>
  </si>
  <si>
    <t>Số đoàn viên</t>
  </si>
  <si>
    <t>Quỹ lương đóng ĐPCĐ</t>
  </si>
  <si>
    <t>Ghi chú:</t>
  </si>
  <si>
    <t>1. Số liệu lao động, đoàn viên căn cứ số liệu thực tế tại thời điểm lập dự toán và dự kiến tình hình tăng/giảm năm sau.</t>
  </si>
  <si>
    <t>1. Qũy lương làm căn cứ xác định số KPCĐ, ĐPCĐ phải thu là quỹ lương dự toán nguyên năm của tất cả lao động, đoàn viên.</t>
  </si>
  <si>
    <t>Xác nhận của Chính quyền</t>
  </si>
  <si>
    <t>TM.BCH CĐCS</t>
  </si>
  <si>
    <t>(Thủ trưởng, chủ doanh nghiệp ký đóng dấu)</t>
  </si>
  <si>
    <t>Chủ tịch công đoàn</t>
  </si>
  <si>
    <t>(Ký đóng dấu)</t>
  </si>
  <si>
    <t>Mẫu B14-TLĐ</t>
  </si>
  <si>
    <t>Loại hình đơn vị: ……………………………………..</t>
  </si>
  <si>
    <t>BÁO CÁO</t>
  </si>
  <si>
    <t>DỰ TOÁN THU - CHI TÀI CHÍNH CÔNG ĐOÀN CƠ SỞ</t>
  </si>
  <si>
    <t>NĂM 2024</t>
  </si>
  <si>
    <t>A - CÁC CHỈ TIÊU CƠ BẢN:</t>
  </si>
  <si>
    <t>Quỹ lương đóng KPCĐ:</t>
  </si>
  <si>
    <t>đồng</t>
  </si>
  <si>
    <t>Quỹ lương đóng ĐPCĐ:</t>
  </si>
  <si>
    <t>B - CÁC CHỈ TIÊU THU, CHI TÀI CHÍNH CÔNG ĐOÀN:</t>
  </si>
  <si>
    <t>TT</t>
  </si>
  <si>
    <t>Nội dung</t>
  </si>
  <si>
    <t>Mã số</t>
  </si>
  <si>
    <t xml:space="preserve">Ước thực hiện năm trước </t>
  </si>
  <si>
    <t>Dự toán năm nay</t>
  </si>
  <si>
    <t>A</t>
  </si>
  <si>
    <t>B</t>
  </si>
  <si>
    <t>C</t>
  </si>
  <si>
    <t>I</t>
  </si>
  <si>
    <t xml:space="preserve">PHẦN THU </t>
  </si>
  <si>
    <t xml:space="preserve">Thu đoàn phí công đoàn </t>
  </si>
  <si>
    <t>Thu kinh phí công đoàn</t>
  </si>
  <si>
    <t>Chỉ tiêu này bằng 0 do CĐCS không được phân cấp thu KPCĐ. *</t>
  </si>
  <si>
    <t>Các khoản thu khác</t>
  </si>
  <si>
    <t>Chuyên môn hỗ trợ</t>
  </si>
  <si>
    <t>24.01</t>
  </si>
  <si>
    <t>Thu khác tại đơn vị</t>
  </si>
  <si>
    <t>24.02</t>
  </si>
  <si>
    <t>Cộng thu</t>
  </si>
  <si>
    <t>Kinh phí công đoàn cấp trên cấp</t>
  </si>
  <si>
    <t>Tài chính công đoàn tích lũy đầu kỳ</t>
  </si>
  <si>
    <t xml:space="preserve">Tổng cộng thu </t>
  </si>
  <si>
    <t>II</t>
  </si>
  <si>
    <t xml:space="preserve">PHẦN CHI </t>
  </si>
  <si>
    <t>Bảo vệ chăm lo cho đoàn viên, người lao động</t>
  </si>
  <si>
    <t>Tuyên truyền, đào tạo đoàn viên, người lao động</t>
  </si>
  <si>
    <t>Quản lý hành chính</t>
  </si>
  <si>
    <t>Lương, phụ cấp và các khoản phải nộp theo lương</t>
  </si>
  <si>
    <t>Hoạt động phong trào khác</t>
  </si>
  <si>
    <t>Cộng chi</t>
  </si>
  <si>
    <t>Kinh phí nộp cấp trên trực tiếp quản lý</t>
  </si>
  <si>
    <t>Tổng cộng chi</t>
  </si>
  <si>
    <t>III</t>
  </si>
  <si>
    <t>Kinh phí dự phòng</t>
  </si>
  <si>
    <t xml:space="preserve">C- THUYẾT MINH </t>
  </si>
  <si>
    <t>Theo quy định, KPCĐ do cơ quan, tổ chức, doanh nghiệp đóng về công đoàn cấp trên và công đoàn cấp trên cấp lại cho CĐCS theo tỷ lệ (năm 2024 là 75%).</t>
  </si>
  <si>
    <t>….., ngày ….. tháng ….. năm …….</t>
  </si>
  <si>
    <t>Kế toán công đoàn cơ sở</t>
  </si>
  <si>
    <t>TM. BAN CHẤP HÀNH</t>
  </si>
  <si>
    <t>(Ký tên, đóng dấu)</t>
  </si>
  <si>
    <t>KẾ HOẠCH TÀI CHÍNH CÔNG ĐOÀN CƠ SỞ
NĂM 2024</t>
  </si>
  <si>
    <t>STT</t>
  </si>
  <si>
    <t xml:space="preserve">Nội dung </t>
  </si>
  <si>
    <t>Số tiền (đồng/năm)</t>
  </si>
  <si>
    <t xml:space="preserve">I </t>
  </si>
  <si>
    <t xml:space="preserve">Phần thu </t>
  </si>
  <si>
    <t xml:space="preserve">Đoàn phí công đoàn </t>
  </si>
  <si>
    <t>Thu khác</t>
  </si>
  <si>
    <t xml:space="preserve">2.1 Chuyên môn hỗ trợ </t>
  </si>
  <si>
    <t xml:space="preserve">2.2 Thu khác tại đơn vị </t>
  </si>
  <si>
    <t>Tài chính công đoàn tích lũy đầu kỳ (TCCĐ tích lũy cuối kỳ trước chuyển sang)</t>
  </si>
  <si>
    <t>Phần chi</t>
  </si>
  <si>
    <t>Chi trực tiếp chăm lo, bảo vệ, đào tạo, bồi dưỡng, tập huấn đoàn viên và người lao động.</t>
  </si>
  <si>
    <t>- Chi hoạt động đại diện, bảo vệ quyền, lợi ích hợp pháp chính đáng của đoàn viên công đoàn, người lao động</t>
  </si>
  <si>
    <t>- Chi hỗ trợ du lịch, nghỉ dưỡng.</t>
  </si>
  <si>
    <t>- Chi thăm hỏi đoàn viên công đoàn và người lao động ốm đau, thai sản, tai nạn</t>
  </si>
  <si>
    <t>- Chi thăm hỏi, trợ cấp</t>
  </si>
  <si>
    <t>- Chi động viên, khen thưởng</t>
  </si>
  <si>
    <t>-Chi đào tạo</t>
  </si>
  <si>
    <t>Chi tuyên truyền, vận động đoàn viên và người lao động</t>
  </si>
  <si>
    <t>- Chi tuyên truyền</t>
  </si>
  <si>
    <t>- Phát triển đoàn viên, thành lập công đoàn cơ sở, xây dựng công đoàn cơ sở vững mạnh</t>
  </si>
  <si>
    <t>- Chi tổ chức hoạt động văn hóa, thể thao.</t>
  </si>
  <si>
    <t>-Chi đại hội công đoàn cơ sở, nghiệp đoàn (nếu có)</t>
  </si>
  <si>
    <t>- Chi tuyên truyền các hoạt động về giới và bình đẳng giới.</t>
  </si>
  <si>
    <t>- Hội nghị ban chấp hành, ban thường vụ công đoàn cơ sở</t>
  </si>
  <si>
    <t>- Chi mua VPP, tài sản, dụng cụ làm việc, sửa chữa nhỏ văn phòng làm việc</t>
  </si>
  <si>
    <t>- Chi phương tiện vận tải</t>
  </si>
  <si>
    <t>- Chi phối hợp hoạt động với các Tổ chức Chính trị - Xã hội khác…</t>
  </si>
  <si>
    <t>- Chi cho các công việc hoàn thiện các thủ tục để đoàn viên ưu tú được kết nạp Đảng Cộng sản Việt Nam.</t>
  </si>
  <si>
    <t>Kinh phí nộp cấp trên (Nộp nghĩa vụ đoàn phí công đoàn )</t>
  </si>
  <si>
    <t xml:space="preserve">                          Xác nhận của Chính quyền                                                      </t>
  </si>
  <si>
    <t xml:space="preserve">TM.BCH CĐCS         </t>
  </si>
  <si>
    <r>
      <rPr>
        <i/>
        <sz val="13"/>
        <color indexed="8"/>
        <rFont val="Times New Roman"/>
        <family val="1"/>
      </rPr>
      <t xml:space="preserve">(Thủ trưởng cơ quan, tổ chức, doanh nghiệp ký đóng dấu)   </t>
    </r>
    <r>
      <rPr>
        <sz val="13"/>
        <color indexed="8"/>
        <rFont val="Times New Roman"/>
        <family val="1"/>
      </rPr>
      <t xml:space="preserve">                  </t>
    </r>
  </si>
  <si>
    <t xml:space="preserve">Chủ Tịch </t>
  </si>
  <si>
    <t>BẢNG TÓM TẮT NỘI DUNG CHI TIÊU TÀI CHÍNH CÔNG ĐOÀN CƠ SỞ NĂM 2022</t>
  </si>
  <si>
    <t xml:space="preserve"> Căn cứ Quyết định số 4290/QĐ-TLĐ ngày 01/3/2022</t>
  </si>
  <si>
    <t>CÁC KHOẢN CHI</t>
  </si>
  <si>
    <t>NGUỒN THU</t>
  </si>
  <si>
    <t>ĐOÀN PHÍ CÔNG ĐOÀN
(60% CĐCS GIỮ LẠI SAU KHI NỘP CẤP TRÊN)</t>
  </si>
  <si>
    <t>KINH PHÍ CÔNG ĐOÀN
(75% ĐƯỢC CẤP VỀ)</t>
  </si>
  <si>
    <t>THU KHÁC</t>
  </si>
  <si>
    <t>Chi trực tiếp chăm lo, bảo vệ, đào tạo, bồi dưỡng, tập huấn đoàn viên người lao động.</t>
  </si>
  <si>
    <r>
      <rPr>
        <b/>
        <u val="single"/>
        <sz val="11"/>
        <color indexed="10"/>
        <rFont val="Calibri"/>
        <family val="2"/>
      </rPr>
      <t xml:space="preserve">Tối thiểu </t>
    </r>
    <r>
      <rPr>
        <b/>
        <sz val="11"/>
        <color indexed="10"/>
        <rFont val="Calibri"/>
        <family val="2"/>
      </rPr>
      <t>60%</t>
    </r>
  </si>
  <si>
    <t>CĐCS quyết định việc phân bổ cho các khoản mục chi, mức chi và đối tượng CĐCS được phép bổ sung ngoài các đối tượng  đã được quy định theo Điều 6 của Quyết định này</t>
  </si>
  <si>
    <t>Bao gồm:</t>
  </si>
  <si>
    <t>1.1. Chi hoạt động đại diện, bảo vệ quyền, lợi ích hợp pháp chính đáng của đoàn viên công đoàn, người lao động</t>
  </si>
  <si>
    <t>1.2. Chi hỗ trợ du lịch, nghỉ dưỡng.</t>
  </si>
  <si>
    <r>
      <t xml:space="preserve">1.3. Chi thăm hỏi, trợ cấp:
- Chi thăm hỏi: </t>
    </r>
    <r>
      <rPr>
        <b/>
        <sz val="11"/>
        <color indexed="8"/>
        <rFont val="Calibri"/>
        <family val="2"/>
      </rPr>
      <t>Chỉ đoàn viên công đoàn;</t>
    </r>
    <r>
      <rPr>
        <sz val="11"/>
        <color indexed="8"/>
        <rFont val="Times New Roman"/>
        <family val="1"/>
      </rPr>
      <t xml:space="preserve">
- Chi trợ cấp : </t>
    </r>
    <r>
      <rPr>
        <b/>
        <sz val="11"/>
        <color indexed="8"/>
        <rFont val="Calibri"/>
        <family val="2"/>
      </rPr>
      <t>Mức chi Cho 2 đối tượng là Đoàn viên công đoàn và người lao động không phải là đoàn viên do CĐCS quy định</t>
    </r>
  </si>
  <si>
    <r>
      <rPr>
        <b/>
        <u val="single"/>
        <sz val="11"/>
        <color indexed="10"/>
        <rFont val="Calibri"/>
        <family val="2"/>
      </rPr>
      <t>Tối thiểu</t>
    </r>
    <r>
      <rPr>
        <b/>
        <sz val="11"/>
        <color indexed="10"/>
        <rFont val="Calibri"/>
        <family val="2"/>
      </rPr>
      <t xml:space="preserve"> 40%
</t>
    </r>
  </si>
  <si>
    <t>1.4. Chi động viên, khen thưởng</t>
  </si>
  <si>
    <t xml:space="preserve">1.5. Chi đào tạo </t>
  </si>
  <si>
    <t>Chi tuyên truyền, vận động đoàn viên, người lao động.</t>
  </si>
  <si>
    <t>Tối đa 25%</t>
  </si>
  <si>
    <t xml:space="preserve">2.1. Chi tuyên truyền, vận động. </t>
  </si>
  <si>
    <t>2.2. Chi phát triển đoàn viên công đoàn, thành lập công đoàn cơ sở, xây dựng công đoàn cơ sở vững mạnh.</t>
  </si>
  <si>
    <t>2.3. Chi tổ chức phong trào thi đua.</t>
  </si>
  <si>
    <t>2.4. Chi tổ chức hoạt động văn hóa, thể thao.</t>
  </si>
  <si>
    <t>2.5. Chi tuyên truyền các hoạt động về giới và bình đẳng giới.</t>
  </si>
  <si>
    <t>2.6. Chi đại hội công đoàn cơ sở, nghiệp đoàn, bao gồm: trang trí, khánh tiết, in tài liệu, bồi dưỡng đại biểu, nước uống, các hội nghị…</t>
  </si>
  <si>
    <t>Chi quản lý hành chính</t>
  </si>
  <si>
    <t>Tối đa 15%</t>
  </si>
  <si>
    <r>
      <t xml:space="preserve">Chi lương cán bộ công đoàn cơ sở
(Quyết định số 3226/QĐ-TLĐ ngày 20/9/2021)
</t>
    </r>
    <r>
      <rPr>
        <u val="single"/>
        <sz val="11"/>
        <color indexed="8"/>
        <rFont val="Calibri"/>
        <family val="2"/>
      </rPr>
      <t>- Lưu ý</t>
    </r>
    <r>
      <rPr>
        <sz val="11"/>
        <color indexed="8"/>
        <rFont val="Times New Roman"/>
        <family val="1"/>
      </rPr>
      <t>: Trong trường hợp không đủ chi, CĐCS xem xét giảm đối tượng, mức chi cho phù hợp với nguồn tài chính được phân bổ.</t>
    </r>
  </si>
  <si>
    <t>Tối đa 45%</t>
  </si>
  <si>
    <r>
      <rPr>
        <u val="single"/>
        <sz val="11"/>
        <color indexed="8"/>
        <rFont val="Calibri"/>
        <family val="2"/>
      </rPr>
      <t>Chi khác:</t>
    </r>
    <r>
      <rPr>
        <sz val="11"/>
        <color indexed="8"/>
        <rFont val="Times New Roman"/>
        <family val="1"/>
      </rPr>
      <t xml:space="preserve">
'- Chi phối hợp hoạt động với các tổ chức CT-XH khác;
- Chi cho các công việc hoàn thiện các thủ tục để đoàn viên ưu tú được kết nạp Đảng Cộng sản Việt Nam.</t>
    </r>
  </si>
  <si>
    <t>Công đoàn cấp trên: Liên đoàn Lao động Thành phố Hồ Chí Minh</t>
  </si>
  <si>
    <t>Mẫu số B014-TLĐ</t>
  </si>
  <si>
    <t>Công đoàn cơ sở:……….</t>
  </si>
  <si>
    <t>DỰ TOÁN THU - CHI NGÂN SÁCH CÔNG ĐOÀN CƠ SỞ</t>
  </si>
  <si>
    <t>Năm 2017</t>
  </si>
  <si>
    <t>Số lao động tính quỹ lương đóng KPCĐ (người):</t>
  </si>
  <si>
    <t>Quỹ lương đóng KPCĐ (đồng):</t>
  </si>
  <si>
    <t>Số đoàn viên công đoàn (người):</t>
  </si>
  <si>
    <t>Quỹ lương đóng ĐPCĐ (đồng):</t>
  </si>
  <si>
    <t>B - CÁC CHỈ TIÊU THU, CHI NGÂN SÁCH CÔNG ĐOÀN:</t>
  </si>
  <si>
    <t>Đơn vị: đồng</t>
  </si>
  <si>
    <t>Ước thực hiện năm trước</t>
  </si>
  <si>
    <t xml:space="preserve">Dự toán năm nay </t>
  </si>
  <si>
    <t xml:space="preserve">Hc </t>
  </si>
  <si>
    <t>PHẦN THU (Thu NSCĐ +25+26)</t>
  </si>
  <si>
    <t>PT</t>
  </si>
  <si>
    <t xml:space="preserve">Số phải tiết kiệm </t>
  </si>
  <si>
    <t>Công thu NSCĐ</t>
  </si>
  <si>
    <t>Kinh phí cấp trên cấp</t>
  </si>
  <si>
    <t>Tổng cộng phần thu (I)</t>
  </si>
  <si>
    <t>PHẦN CHI (chi NSCĐ +37)</t>
  </si>
  <si>
    <t>Lương, p/cấp và các khoản
phải nộp</t>
  </si>
  <si>
    <t xml:space="preserve">Quản lý hành chính </t>
  </si>
  <si>
    <t>Chi hoạt động phong trào</t>
  </si>
  <si>
    <t>Trong đó: -Đào tạo cán bộ</t>
  </si>
  <si>
    <t>-Trợ cấp khó khăn</t>
  </si>
  <si>
    <t>-Hỗ trợ du lịch</t>
  </si>
  <si>
    <t>Công chi NSCĐ</t>
  </si>
  <si>
    <t>Kinh phí nộp cấp trên trực
tiếp quản lý</t>
  </si>
  <si>
    <t>Tổng cộng phần chi (II)</t>
  </si>
  <si>
    <t>C- THUYẾT MINH VÀ KIẾN NGHỊ CỦA CÔNG ĐOÀN CƠ SỞ:</t>
  </si>
  <si>
    <t>D- NHẬN XÉT CỦA CÔNG ĐOÀN CẤP TRÊN:</t>
  </si>
  <si>
    <t>Ngày …. tháng ….. năm …...</t>
  </si>
  <si>
    <t>Cán bộ quản lý                           Trưởng ban Tài chính                         TM.BAN CHẤP HÀNH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</si>
</sst>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0.00\ _$_-;\-* #,##0.00\ _$_-;_-* &quot;-&quot;??\ _$_-;_-@_-"/>
    <numFmt numFmtId="177" formatCode="_-* #,##0\ _$_-;\-* #,##0\ _$_-;_-* &quot;-&quot;??\ _$_-;_-@_-"/>
    <numFmt numFmtId="178" formatCode="#,##0_ ;\-#,##0\ "/>
  </numFmts>
  <fonts count="53">
    <font>
      <sz val="11"/>
      <color indexed="8"/>
      <name val="Times New Roman"/>
      <family val="1"/>
    </font>
    <font>
      <sz val="11"/>
      <name val="Calibri"/>
      <family val="2"/>
    </font>
    <font>
      <b/>
      <sz val="12"/>
      <name val="Times New Roman"/>
      <family val="1"/>
    </font>
    <font>
      <sz val="12"/>
      <name val="Times New Roman"/>
      <family val="1"/>
    </font>
    <font>
      <b/>
      <sz val="10"/>
      <name val="Times New Roman"/>
      <family val="1"/>
    </font>
    <font>
      <b/>
      <sz val="14"/>
      <name val="Times New Roman"/>
      <family val="1"/>
    </font>
    <font>
      <b/>
      <i/>
      <sz val="12"/>
      <name val="Times New Roman"/>
      <family val="1"/>
    </font>
    <font>
      <i/>
      <sz val="12"/>
      <name val="Times New Roman"/>
      <family val="1"/>
    </font>
    <font>
      <i/>
      <sz val="11"/>
      <color indexed="8"/>
      <name val="Arial"/>
      <family val="2"/>
    </font>
    <font>
      <b/>
      <sz val="11"/>
      <color indexed="8"/>
      <name val="Arial"/>
      <family val="2"/>
    </font>
    <font>
      <b/>
      <i/>
      <sz val="11"/>
      <color indexed="8"/>
      <name val="Arial"/>
      <family val="2"/>
    </font>
    <font>
      <b/>
      <sz val="11"/>
      <color indexed="10"/>
      <name val="Arial"/>
      <family val="2"/>
    </font>
    <font>
      <b/>
      <sz val="13"/>
      <color indexed="8"/>
      <name val="Times New Roman"/>
      <family val="1"/>
    </font>
    <font>
      <i/>
      <sz val="13"/>
      <color indexed="8"/>
      <name val="Times New Roman"/>
      <family val="1"/>
    </font>
    <font>
      <sz val="13"/>
      <color indexed="8"/>
      <name val="Times New Roman"/>
      <family val="1"/>
    </font>
    <font>
      <i/>
      <sz val="10"/>
      <color indexed="8"/>
      <name val="Times New Roman"/>
      <family val="1"/>
    </font>
    <font>
      <sz val="12"/>
      <color indexed="8"/>
      <name val="Times New Roman"/>
      <family val="1"/>
    </font>
    <font>
      <sz val="13"/>
      <name val="Times New Roman"/>
      <family val="1"/>
    </font>
    <font>
      <i/>
      <sz val="12"/>
      <color indexed="8"/>
      <name val="Times New Roman"/>
      <family val="1"/>
    </font>
    <font>
      <sz val="13"/>
      <color indexed="10"/>
      <name val="Times New Roman"/>
      <family val="1"/>
    </font>
    <font>
      <b/>
      <sz val="13.5"/>
      <name val="Times New Roman"/>
      <family val="1"/>
    </font>
    <font>
      <sz val="8"/>
      <name val="Times New Roman"/>
      <family val="1"/>
    </font>
    <font>
      <sz val="10"/>
      <color indexed="8"/>
      <name val="Times New Roman"/>
      <family val="1"/>
    </font>
    <font>
      <sz val="14"/>
      <color indexed="8"/>
      <name val="Times New Roman"/>
      <family val="1"/>
    </font>
    <font>
      <b/>
      <sz val="14"/>
      <color indexed="8"/>
      <name val="Times New Roman"/>
      <family val="1"/>
    </font>
    <font>
      <i/>
      <sz val="14"/>
      <color indexed="8"/>
      <name val="Times New Roman"/>
      <family val="1"/>
    </font>
    <font>
      <b/>
      <sz val="16"/>
      <color indexed="8"/>
      <name val="Times New Roman"/>
      <family val="1"/>
    </font>
    <font>
      <b/>
      <u val="single"/>
      <sz val="12"/>
      <color indexed="8"/>
      <name val="Times New Roman"/>
      <family val="1"/>
    </font>
    <font>
      <u val="single"/>
      <sz val="11"/>
      <color indexed="12"/>
      <name val="Cambria"/>
      <family val="1"/>
    </font>
    <font>
      <u val="single"/>
      <sz val="11"/>
      <color indexed="20"/>
      <name val="Cambria"/>
      <family val="1"/>
    </font>
    <font>
      <sz val="11"/>
      <color indexed="10"/>
      <name val="Times New Roman"/>
      <family val="1"/>
    </font>
    <font>
      <b/>
      <sz val="18"/>
      <color indexed="56"/>
      <name val="Times New Roman"/>
      <family val="1"/>
    </font>
    <font>
      <i/>
      <sz val="11"/>
      <color indexed="23"/>
      <name val="Times New Roman"/>
      <family val="1"/>
    </font>
    <font>
      <b/>
      <sz val="15"/>
      <color indexed="56"/>
      <name val="Times New Roman"/>
      <family val="1"/>
    </font>
    <font>
      <b/>
      <sz val="13"/>
      <color indexed="56"/>
      <name val="Times New Roman"/>
      <family val="1"/>
    </font>
    <font>
      <b/>
      <sz val="11"/>
      <color indexed="56"/>
      <name val="Times New Roman"/>
      <family val="1"/>
    </font>
    <font>
      <sz val="11"/>
      <color indexed="62"/>
      <name val="Times New Roman"/>
      <family val="1"/>
    </font>
    <font>
      <b/>
      <sz val="11"/>
      <color indexed="63"/>
      <name val="Times New Roman"/>
      <family val="1"/>
    </font>
    <font>
      <b/>
      <sz val="11"/>
      <color indexed="52"/>
      <name val="Times New Roman"/>
      <family val="1"/>
    </font>
    <font>
      <b/>
      <sz val="11"/>
      <color indexed="9"/>
      <name val="Times New Roman"/>
      <family val="1"/>
    </font>
    <font>
      <sz val="11"/>
      <color indexed="52"/>
      <name val="Times New Roman"/>
      <family val="1"/>
    </font>
    <font>
      <b/>
      <sz val="11"/>
      <color indexed="8"/>
      <name val="Times New Roman"/>
      <family val="1"/>
    </font>
    <font>
      <sz val="11"/>
      <color indexed="17"/>
      <name val="Times New Roman"/>
      <family val="1"/>
    </font>
    <font>
      <sz val="11"/>
      <color indexed="20"/>
      <name val="Times New Roman"/>
      <family val="1"/>
    </font>
    <font>
      <sz val="11"/>
      <color indexed="60"/>
      <name val="Times New Roman"/>
      <family val="1"/>
    </font>
    <font>
      <sz val="11"/>
      <color indexed="9"/>
      <name val="Times New Roman"/>
      <family val="1"/>
    </font>
    <font>
      <b/>
      <u val="single"/>
      <sz val="11"/>
      <color indexed="10"/>
      <name val="Calibri"/>
      <family val="2"/>
    </font>
    <font>
      <b/>
      <sz val="11"/>
      <color indexed="10"/>
      <name val="Calibri"/>
      <family val="2"/>
    </font>
    <font>
      <b/>
      <sz val="11"/>
      <color indexed="8"/>
      <name val="Calibri"/>
      <family val="2"/>
    </font>
    <font>
      <u val="single"/>
      <sz val="11"/>
      <color indexed="8"/>
      <name val="Calibri"/>
      <family val="2"/>
    </font>
    <font>
      <b/>
      <sz val="9"/>
      <name val="Tahoma"/>
      <family val="2"/>
    </font>
    <font>
      <b/>
      <sz val="8"/>
      <name val="Tahoma"/>
      <family val="2"/>
    </font>
    <font>
      <b/>
      <sz val="8"/>
      <name val="Times New Roman"/>
      <family val="2"/>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s>
  <borders count="2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style="thin"/>
      <top style="thin"/>
      <bottom/>
    </border>
    <border>
      <left style="thin"/>
      <right>
        <color indexed="63"/>
      </right>
      <top>
        <color indexed="63"/>
      </top>
      <bottom style="thin"/>
    </border>
    <border>
      <left/>
      <right style="thin"/>
      <top/>
      <bottom style="thin"/>
    </border>
    <border>
      <left style="thin"/>
      <right style="thin"/>
      <top style="thin"/>
      <bottom/>
    </border>
    <border>
      <left style="thin"/>
      <right style="thin"/>
      <top/>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5" fillId="17" borderId="0" applyNumberFormat="0" applyBorder="0" applyAlignment="0" applyProtection="0"/>
    <xf numFmtId="0" fontId="45"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45" fillId="19" borderId="0" applyNumberFormat="0" applyBorder="0" applyAlignment="0" applyProtection="0"/>
    <xf numFmtId="0" fontId="45"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45" fillId="23" borderId="0" applyNumberFormat="0" applyBorder="0" applyAlignment="0" applyProtection="0"/>
  </cellStyleXfs>
  <cellXfs count="189">
    <xf numFmtId="0" fontId="0" fillId="0" borderId="0" xfId="0" applyAlignment="1">
      <alignment/>
    </xf>
    <xf numFmtId="0" fontId="2" fillId="0" borderId="0" xfId="0" applyFont="1" applyAlignment="1">
      <alignment/>
    </xf>
    <xf numFmtId="0" fontId="3" fillId="0" borderId="0" xfId="0" applyFont="1" applyAlignment="1">
      <alignment/>
    </xf>
    <xf numFmtId="3" fontId="3" fillId="0" borderId="0" xfId="0" applyNumberFormat="1" applyFont="1" applyAlignment="1">
      <alignment/>
    </xf>
    <xf numFmtId="0" fontId="4" fillId="0" borderId="0" xfId="0" applyFont="1" applyAlignment="1">
      <alignment horizontal="left"/>
    </xf>
    <xf numFmtId="0" fontId="4" fillId="0" borderId="0" xfId="0" applyFont="1" applyAlignment="1">
      <alignment/>
    </xf>
    <xf numFmtId="0" fontId="3" fillId="0" borderId="0" xfId="0" applyFont="1" applyAlignment="1">
      <alignment horizontal="center"/>
    </xf>
    <xf numFmtId="0" fontId="5" fillId="0" borderId="0" xfId="0" applyFont="1" applyAlignment="1">
      <alignment horizontal="center"/>
    </xf>
    <xf numFmtId="3" fontId="2" fillId="24" borderId="0" xfId="0" applyNumberFormat="1" applyFont="1" applyFill="1" applyAlignment="1">
      <alignment/>
    </xf>
    <xf numFmtId="0" fontId="2" fillId="0" borderId="0" xfId="0" applyFont="1" applyAlignment="1">
      <alignment horizontal="center"/>
    </xf>
    <xf numFmtId="0" fontId="6" fillId="0" borderId="0" xfId="0" applyFont="1" applyAlignment="1">
      <alignment horizontal="center"/>
    </xf>
    <xf numFmtId="177" fontId="3" fillId="0" borderId="0" xfId="15" applyNumberFormat="1" applyFont="1" applyAlignment="1">
      <alignment/>
    </xf>
    <xf numFmtId="0" fontId="7" fillId="0" borderId="0" xfId="0" applyFont="1" applyAlignment="1">
      <alignment/>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0" fontId="3" fillId="0" borderId="10" xfId="0" applyFont="1" applyBorder="1" applyAlignment="1">
      <alignment vertical="center"/>
    </xf>
    <xf numFmtId="177" fontId="3" fillId="0" borderId="10" xfId="15" applyNumberFormat="1" applyFont="1" applyBorder="1" applyAlignment="1">
      <alignment vertical="center"/>
    </xf>
    <xf numFmtId="0" fontId="2" fillId="0" borderId="10" xfId="0" applyFont="1" applyBorder="1" applyAlignment="1">
      <alignment horizontal="center"/>
    </xf>
    <xf numFmtId="3" fontId="2" fillId="0" borderId="10" xfId="0" applyNumberFormat="1" applyFont="1" applyBorder="1" applyAlignment="1">
      <alignment horizontal="center"/>
    </xf>
    <xf numFmtId="177" fontId="3" fillId="0" borderId="10" xfId="15" applyNumberFormat="1" applyFont="1" applyBorder="1" applyAlignment="1">
      <alignment horizontal="center" vertical="center"/>
    </xf>
    <xf numFmtId="0" fontId="2" fillId="0" borderId="10" xfId="0" applyFont="1" applyBorder="1" applyAlignment="1">
      <alignment/>
    </xf>
    <xf numFmtId="0" fontId="3" fillId="0" borderId="10" xfId="0" applyFont="1" applyBorder="1" applyAlignment="1">
      <alignment/>
    </xf>
    <xf numFmtId="3" fontId="3" fillId="0" borderId="10" xfId="0" applyNumberFormat="1" applyFont="1" applyBorder="1" applyAlignment="1">
      <alignment/>
    </xf>
    <xf numFmtId="0" fontId="3" fillId="0" borderId="10" xfId="0" applyFont="1" applyBorder="1" applyAlignment="1">
      <alignment horizontal="center"/>
    </xf>
    <xf numFmtId="176" fontId="3" fillId="0" borderId="0" xfId="15" applyFont="1" applyAlignment="1">
      <alignment/>
    </xf>
    <xf numFmtId="0" fontId="7" fillId="0" borderId="10" xfId="0" applyFont="1" applyBorder="1" applyAlignment="1">
      <alignment/>
    </xf>
    <xf numFmtId="0" fontId="7" fillId="0" borderId="10" xfId="0" applyFont="1" applyBorder="1" applyAlignment="1">
      <alignment horizontal="center"/>
    </xf>
    <xf numFmtId="3" fontId="2" fillId="0" borderId="10" xfId="0" applyNumberFormat="1" applyFont="1" applyBorder="1" applyAlignment="1">
      <alignment/>
    </xf>
    <xf numFmtId="3" fontId="2" fillId="0" borderId="0" xfId="0" applyNumberFormat="1" applyFont="1" applyAlignment="1">
      <alignment/>
    </xf>
    <xf numFmtId="0" fontId="3" fillId="0" borderId="10" xfId="0" applyFont="1" applyBorder="1" applyAlignment="1">
      <alignment wrapText="1"/>
    </xf>
    <xf numFmtId="0" fontId="7" fillId="0" borderId="10" xfId="0" applyFont="1" applyBorder="1" applyAlignment="1">
      <alignment horizontal="left"/>
    </xf>
    <xf numFmtId="3" fontId="2" fillId="0" borderId="10" xfId="0" applyNumberFormat="1" applyFont="1" applyBorder="1" applyAlignment="1">
      <alignment vertical="center"/>
    </xf>
    <xf numFmtId="0" fontId="2" fillId="0" borderId="10" xfId="0" applyFont="1" applyBorder="1" applyAlignment="1">
      <alignment horizontal="center" wrapText="1"/>
    </xf>
    <xf numFmtId="0" fontId="2" fillId="0" borderId="10" xfId="0" applyFont="1" applyBorder="1" applyAlignment="1">
      <alignment horizontal="left"/>
    </xf>
    <xf numFmtId="0" fontId="7" fillId="0" borderId="0" xfId="0" applyFont="1" applyAlignment="1">
      <alignment horizontal="center"/>
    </xf>
    <xf numFmtId="0" fontId="2" fillId="0" borderId="0" xfId="0" applyFont="1" applyAlignment="1">
      <alignment/>
    </xf>
    <xf numFmtId="0" fontId="8" fillId="0" borderId="0" xfId="0" applyFont="1" applyAlignment="1">
      <alignment/>
    </xf>
    <xf numFmtId="0" fontId="0" fillId="0" borderId="0" xfId="0" applyAlignment="1">
      <alignment horizontal="center"/>
    </xf>
    <xf numFmtId="0" fontId="0" fillId="0" borderId="0" xfId="0" applyAlignment="1">
      <alignment wrapText="1"/>
    </xf>
    <xf numFmtId="0" fontId="9" fillId="0" borderId="0" xfId="0" applyFont="1" applyAlignment="1">
      <alignment horizontal="center"/>
    </xf>
    <xf numFmtId="0" fontId="10" fillId="0" borderId="0" xfId="0" applyFont="1" applyAlignment="1">
      <alignment horizontal="center"/>
    </xf>
    <xf numFmtId="0" fontId="9" fillId="0" borderId="10"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0" xfId="0" applyFont="1" applyBorder="1" applyAlignment="1">
      <alignment horizont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xf>
    <xf numFmtId="0" fontId="0" fillId="0" borderId="15" xfId="0"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wrapText="1"/>
    </xf>
    <xf numFmtId="0" fontId="1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xf>
    <xf numFmtId="0" fontId="0" fillId="0" borderId="10" xfId="0" applyBorder="1" applyAlignment="1">
      <alignment vertical="center" wrapText="1"/>
    </xf>
    <xf numFmtId="0" fontId="0" fillId="0" borderId="10" xfId="0" applyBorder="1" applyAlignment="1">
      <alignment/>
    </xf>
    <xf numFmtId="0" fontId="0" fillId="0" borderId="17" xfId="0" applyBorder="1" applyAlignment="1">
      <alignment horizontal="center" vertical="center"/>
    </xf>
    <xf numFmtId="0" fontId="0" fillId="0" borderId="10" xfId="0" applyBorder="1" applyAlignment="1">
      <alignment horizontal="center" vertical="center"/>
    </xf>
    <xf numFmtId="0" fontId="12" fillId="0" borderId="0" xfId="0" applyFont="1" applyAlignment="1">
      <alignment/>
    </xf>
    <xf numFmtId="0" fontId="12" fillId="0" borderId="0" xfId="0" applyFont="1" applyAlignment="1">
      <alignment horizontal="center" vertical="center"/>
    </xf>
    <xf numFmtId="0" fontId="13" fillId="0" borderId="0" xfId="0" applyFont="1" applyAlignment="1">
      <alignment/>
    </xf>
    <xf numFmtId="0" fontId="14" fillId="0" borderId="0" xfId="0" applyFont="1" applyAlignment="1">
      <alignment horizontal="center"/>
    </xf>
    <xf numFmtId="0" fontId="14" fillId="0" borderId="0" xfId="0" applyFont="1" applyAlignment="1">
      <alignment/>
    </xf>
    <xf numFmtId="0" fontId="14" fillId="0" borderId="0" xfId="0" applyFont="1" applyAlignment="1">
      <alignment horizontal="center" vertical="center"/>
    </xf>
    <xf numFmtId="0" fontId="14" fillId="0" borderId="0" xfId="0" applyFont="1" applyAlignment="1">
      <alignment horizontal="left"/>
    </xf>
    <xf numFmtId="0" fontId="12" fillId="0" borderId="0" xfId="0" applyFont="1" applyAlignment="1">
      <alignment horizontal="left"/>
    </xf>
    <xf numFmtId="0" fontId="12" fillId="0" borderId="0" xfId="0" applyFont="1" applyAlignment="1">
      <alignment horizontal="center" wrapText="1"/>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0" borderId="10" xfId="0" applyFont="1" applyBorder="1" applyAlignment="1">
      <alignment vertical="center"/>
    </xf>
    <xf numFmtId="0" fontId="14" fillId="0" borderId="10" xfId="0" applyFont="1" applyBorder="1" applyAlignment="1">
      <alignment horizontal="center" vertical="center"/>
    </xf>
    <xf numFmtId="0" fontId="14" fillId="0" borderId="10" xfId="0" applyFont="1" applyBorder="1" applyAlignment="1">
      <alignment vertical="center"/>
    </xf>
    <xf numFmtId="0" fontId="15" fillId="0" borderId="10" xfId="0" applyFont="1" applyBorder="1" applyAlignment="1">
      <alignment horizontal="center" vertical="center"/>
    </xf>
    <xf numFmtId="0" fontId="16" fillId="0" borderId="10" xfId="0" applyFont="1" applyBorder="1" applyAlignment="1">
      <alignment vertical="center"/>
    </xf>
    <xf numFmtId="0" fontId="14" fillId="0" borderId="10" xfId="0" applyFont="1" applyBorder="1" applyAlignment="1">
      <alignment vertical="center" wrapText="1"/>
    </xf>
    <xf numFmtId="0" fontId="17" fillId="0" borderId="10" xfId="0" applyFont="1" applyBorder="1" applyAlignment="1">
      <alignment horizontal="left" vertical="center" wrapText="1"/>
    </xf>
    <xf numFmtId="0" fontId="13" fillId="0" borderId="10" xfId="0" applyFont="1" applyBorder="1" applyAlignment="1">
      <alignment horizontal="center" vertical="center"/>
    </xf>
    <xf numFmtId="0" fontId="7" fillId="0" borderId="10" xfId="0" applyFont="1" applyBorder="1" applyAlignment="1">
      <alignment horizontal="justify" vertical="center"/>
    </xf>
    <xf numFmtId="0" fontId="13" fillId="0" borderId="10" xfId="0" applyFont="1" applyBorder="1" applyAlignment="1">
      <alignment vertical="center"/>
    </xf>
    <xf numFmtId="0" fontId="18" fillId="0" borderId="10" xfId="0" applyFont="1" applyBorder="1" applyAlignment="1">
      <alignment vertical="center"/>
    </xf>
    <xf numFmtId="0" fontId="18" fillId="0" borderId="10" xfId="0" applyFont="1" applyBorder="1" applyAlignment="1">
      <alignment vertical="center" wrapText="1"/>
    </xf>
    <xf numFmtId="0" fontId="19" fillId="0" borderId="0" xfId="0" applyFont="1" applyAlignment="1">
      <alignment/>
    </xf>
    <xf numFmtId="0" fontId="18" fillId="0" borderId="0" xfId="0" applyFont="1" applyBorder="1" applyAlignment="1">
      <alignment vertical="center" wrapText="1"/>
    </xf>
    <xf numFmtId="0" fontId="17" fillId="0" borderId="10" xfId="0" applyFont="1" applyBorder="1" applyAlignment="1">
      <alignment horizontal="left" vertical="center"/>
    </xf>
    <xf numFmtId="0" fontId="7" fillId="0" borderId="0" xfId="0" applyFont="1" applyBorder="1" applyAlignment="1">
      <alignment horizontal="justify" vertical="center"/>
    </xf>
    <xf numFmtId="0" fontId="12" fillId="0" borderId="0" xfId="0" applyFont="1" applyAlignment="1">
      <alignment horizontal="center"/>
    </xf>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horizontal="left"/>
    </xf>
    <xf numFmtId="0" fontId="2" fillId="0" borderId="0" xfId="0" applyFont="1" applyAlignment="1">
      <alignment horizontal="left"/>
    </xf>
    <xf numFmtId="0" fontId="3" fillId="0" borderId="0" xfId="0" applyFont="1" applyAlignment="1">
      <alignment horizontal="center" vertical="center"/>
    </xf>
    <xf numFmtId="3" fontId="3" fillId="0" borderId="0" xfId="0" applyNumberFormat="1" applyFont="1" applyAlignment="1">
      <alignment vertical="center"/>
    </xf>
    <xf numFmtId="0" fontId="3" fillId="0" borderId="0" xfId="0" applyFont="1" applyFill="1" applyAlignment="1">
      <alignment/>
    </xf>
    <xf numFmtId="0" fontId="3" fillId="0" borderId="0" xfId="0" applyFont="1" applyAlignment="1">
      <alignment horizontal="left" vertical="center"/>
    </xf>
    <xf numFmtId="3" fontId="3" fillId="0" borderId="0" xfId="0" applyNumberFormat="1" applyFont="1" applyFill="1" applyAlignment="1">
      <alignment horizontal="center" vertical="center"/>
    </xf>
    <xf numFmtId="0" fontId="2" fillId="0" borderId="0" xfId="0" applyFont="1" applyBorder="1" applyAlignment="1">
      <alignment horizontal="left" vertical="center"/>
    </xf>
    <xf numFmtId="3" fontId="3" fillId="0" borderId="0"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Alignment="1">
      <alignment horizontal="center" vertical="center"/>
    </xf>
    <xf numFmtId="0" fontId="2" fillId="0" borderId="0" xfId="0" applyFont="1" applyAlignment="1">
      <alignment horizontal="left" vertical="center"/>
    </xf>
    <xf numFmtId="3" fontId="3" fillId="0" borderId="0" xfId="15" applyNumberFormat="1" applyFont="1" applyAlignment="1">
      <alignment vertical="center"/>
    </xf>
    <xf numFmtId="177" fontId="3" fillId="0" borderId="0" xfId="15" applyNumberFormat="1" applyFont="1" applyAlignment="1">
      <alignment horizontal="center" vertical="center"/>
    </xf>
    <xf numFmtId="0" fontId="2" fillId="0" borderId="18" xfId="0" applyFont="1" applyBorder="1" applyAlignment="1">
      <alignment horizontal="left" vertical="center"/>
    </xf>
    <xf numFmtId="3"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177" fontId="3" fillId="0" borderId="0" xfId="0" applyNumberFormat="1" applyFont="1" applyAlignment="1">
      <alignment vertical="center"/>
    </xf>
    <xf numFmtId="3" fontId="2" fillId="0" borderId="10" xfId="0" applyNumberFormat="1" applyFont="1" applyBorder="1" applyAlignment="1">
      <alignment horizontal="center" vertical="center"/>
    </xf>
    <xf numFmtId="177" fontId="3" fillId="0" borderId="19" xfId="15" applyNumberFormat="1" applyFont="1" applyBorder="1" applyAlignment="1">
      <alignment horizontal="center" vertical="center"/>
    </xf>
    <xf numFmtId="0" fontId="2" fillId="0" borderId="10" xfId="0" applyFont="1" applyBorder="1" applyAlignment="1">
      <alignment vertical="center"/>
    </xf>
    <xf numFmtId="0" fontId="3" fillId="0" borderId="10" xfId="0" applyFont="1" applyBorder="1" applyAlignment="1">
      <alignment horizontal="center" vertical="center"/>
    </xf>
    <xf numFmtId="3" fontId="3" fillId="0" borderId="10" xfId="0" applyNumberFormat="1" applyFont="1" applyBorder="1" applyAlignment="1">
      <alignment vertical="center"/>
    </xf>
    <xf numFmtId="177" fontId="3" fillId="0" borderId="19" xfId="15" applyNumberFormat="1" applyFont="1" applyBorder="1" applyAlignment="1">
      <alignment vertical="center"/>
    </xf>
    <xf numFmtId="0" fontId="3" fillId="0" borderId="10" xfId="0" applyFont="1" applyBorder="1" applyAlignment="1">
      <alignment horizontal="left" vertical="center"/>
    </xf>
    <xf numFmtId="177" fontId="3" fillId="0" borderId="0" xfId="15" applyNumberFormat="1" applyFont="1" applyAlignment="1">
      <alignment vertical="center"/>
    </xf>
    <xf numFmtId="3" fontId="3" fillId="24" borderId="10" xfId="0" applyNumberFormat="1" applyFont="1" applyFill="1" applyBorder="1" applyAlignment="1">
      <alignment vertical="center"/>
    </xf>
    <xf numFmtId="0" fontId="21" fillId="0" borderId="10" xfId="0" applyFont="1" applyBorder="1" applyAlignment="1">
      <alignment vertical="center" wrapText="1"/>
    </xf>
    <xf numFmtId="176" fontId="3" fillId="0" borderId="0" xfId="15" applyFont="1" applyAlignment="1">
      <alignment vertical="center"/>
    </xf>
    <xf numFmtId="3" fontId="3" fillId="0" borderId="10" xfId="0" applyNumberFormat="1" applyFont="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center" vertical="center"/>
    </xf>
    <xf numFmtId="177" fontId="22" fillId="0" borderId="10" xfId="15" applyNumberFormat="1" applyFont="1" applyFill="1" applyBorder="1" applyAlignment="1">
      <alignment vertical="center"/>
    </xf>
    <xf numFmtId="177" fontId="22" fillId="25" borderId="10" xfId="15" applyNumberFormat="1" applyFont="1" applyFill="1" applyBorder="1" applyAlignment="1">
      <alignment vertical="center"/>
    </xf>
    <xf numFmtId="0" fontId="3" fillId="0" borderId="10" xfId="0" applyFont="1" applyBorder="1" applyAlignment="1">
      <alignment horizontal="left" vertical="center" wrapText="1"/>
    </xf>
    <xf numFmtId="177" fontId="3" fillId="0" borderId="10" xfId="15" applyNumberFormat="1" applyFont="1" applyBorder="1" applyAlignment="1">
      <alignment horizontal="left"/>
    </xf>
    <xf numFmtId="3" fontId="3" fillId="0" borderId="10" xfId="0" applyNumberFormat="1" applyFont="1" applyBorder="1" applyAlignment="1">
      <alignment horizontal="right" vertical="center"/>
    </xf>
    <xf numFmtId="0" fontId="3" fillId="0" borderId="10" xfId="0" applyFont="1" applyBorder="1" applyAlignment="1">
      <alignment horizontal="left"/>
    </xf>
    <xf numFmtId="0" fontId="3" fillId="0" borderId="17" xfId="0" applyFont="1" applyBorder="1" applyAlignment="1">
      <alignment horizontal="center" vertical="center"/>
    </xf>
    <xf numFmtId="0" fontId="3" fillId="0" borderId="0" xfId="0" applyFont="1" applyAlignment="1">
      <alignment horizontal="left" vertical="center" wrapText="1"/>
    </xf>
    <xf numFmtId="0" fontId="3" fillId="0" borderId="10" xfId="0" applyFont="1" applyBorder="1" applyAlignment="1">
      <alignment horizontal="left" wrapText="1"/>
    </xf>
    <xf numFmtId="177" fontId="3" fillId="0" borderId="0" xfId="15" applyNumberFormat="1" applyFont="1" applyAlignment="1">
      <alignment horizontal="left"/>
    </xf>
    <xf numFmtId="0" fontId="3" fillId="0" borderId="10" xfId="0" applyFont="1" applyFill="1" applyBorder="1" applyAlignment="1">
      <alignment horizontal="center" vertical="center"/>
    </xf>
    <xf numFmtId="3" fontId="2" fillId="0" borderId="10" xfId="0" applyNumberFormat="1" applyFont="1" applyBorder="1" applyAlignment="1">
      <alignment horizontal="left"/>
    </xf>
    <xf numFmtId="3" fontId="2" fillId="0" borderId="10" xfId="0" applyNumberFormat="1" applyFont="1" applyBorder="1" applyAlignment="1">
      <alignment horizontal="right"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xf>
    <xf numFmtId="3" fontId="7" fillId="0" borderId="0" xfId="0" applyNumberFormat="1" applyFont="1" applyAlignment="1">
      <alignment horizontal="center" vertical="center"/>
    </xf>
    <xf numFmtId="3" fontId="2" fillId="0" borderId="0" xfId="0" applyNumberFormat="1" applyFont="1" applyAlignment="1">
      <alignment horizontal="center" vertical="center"/>
    </xf>
    <xf numFmtId="3" fontId="3" fillId="0" borderId="0" xfId="0" applyNumberFormat="1" applyFont="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Alignment="1">
      <alignment horizontal="left" vertical="center" wrapText="1"/>
    </xf>
    <xf numFmtId="178" fontId="3" fillId="0" borderId="0" xfId="15" applyNumberFormat="1" applyFont="1" applyFill="1" applyBorder="1" applyAlignment="1">
      <alignment vertical="center"/>
    </xf>
    <xf numFmtId="3" fontId="0" fillId="0" borderId="0" xfId="0" applyNumberFormat="1" applyFont="1" applyFill="1" applyBorder="1" applyAlignment="1">
      <alignment horizontal="right" vertical="center"/>
    </xf>
    <xf numFmtId="3" fontId="0" fillId="0" borderId="0" xfId="0" applyNumberFormat="1" applyFont="1" applyFill="1" applyBorder="1" applyAlignment="1">
      <alignment vertical="center"/>
    </xf>
    <xf numFmtId="0" fontId="3" fillId="0" borderId="0" xfId="0" applyFont="1" applyFill="1" applyAlignment="1">
      <alignment vertical="center" wrapText="1"/>
    </xf>
    <xf numFmtId="177" fontId="3" fillId="0" borderId="0" xfId="15" applyNumberFormat="1" applyFont="1" applyFill="1" applyBorder="1" applyAlignment="1">
      <alignment vertical="center"/>
    </xf>
    <xf numFmtId="177" fontId="3" fillId="0" borderId="0" xfId="0" applyNumberFormat="1" applyFont="1" applyFill="1" applyBorder="1" applyAlignment="1">
      <alignment vertical="center"/>
    </xf>
    <xf numFmtId="177" fontId="3" fillId="0" borderId="0" xfId="15" applyNumberFormat="1" applyFont="1" applyFill="1" applyAlignment="1">
      <alignment vertical="center"/>
    </xf>
    <xf numFmtId="177" fontId="3" fillId="0" borderId="0" xfId="0" applyNumberFormat="1"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left"/>
    </xf>
    <xf numFmtId="3" fontId="3" fillId="0" borderId="0" xfId="0" applyNumberFormat="1" applyFont="1" applyFill="1" applyAlignment="1">
      <alignment horizontal="left"/>
    </xf>
    <xf numFmtId="177" fontId="3" fillId="0" borderId="0" xfId="0" applyNumberFormat="1" applyFont="1" applyFill="1" applyAlignment="1">
      <alignment horizontal="left"/>
    </xf>
    <xf numFmtId="176" fontId="3" fillId="0" borderId="0" xfId="15" applyFont="1" applyFill="1" applyAlignment="1">
      <alignment horizontal="left"/>
    </xf>
    <xf numFmtId="0" fontId="2" fillId="0" borderId="0" xfId="0" applyFont="1" applyFill="1" applyAlignment="1">
      <alignment horizontal="left"/>
    </xf>
    <xf numFmtId="0" fontId="23" fillId="0" borderId="0" xfId="0" applyFont="1" applyAlignment="1">
      <alignment horizontal="center"/>
    </xf>
    <xf numFmtId="0" fontId="23" fillId="0" borderId="0" xfId="0" applyFont="1" applyAlignment="1">
      <alignment vertical="center"/>
    </xf>
    <xf numFmtId="0" fontId="24" fillId="0" borderId="0" xfId="0" applyFont="1" applyAlignment="1">
      <alignment/>
    </xf>
    <xf numFmtId="0" fontId="25" fillId="0" borderId="0" xfId="0" applyFont="1" applyAlignment="1">
      <alignment/>
    </xf>
    <xf numFmtId="0" fontId="23" fillId="0" borderId="0" xfId="0" applyFont="1" applyAlignment="1">
      <alignment/>
    </xf>
    <xf numFmtId="0" fontId="26" fillId="0" borderId="0" xfId="0" applyFont="1" applyAlignment="1">
      <alignment horizontal="center"/>
    </xf>
    <xf numFmtId="0" fontId="23" fillId="0" borderId="10" xfId="0" applyFont="1" applyBorder="1" applyAlignment="1">
      <alignment horizontal="center"/>
    </xf>
    <xf numFmtId="0" fontId="23" fillId="0" borderId="10" xfId="0" applyFont="1" applyBorder="1" applyAlignment="1">
      <alignment vertical="center" wrapText="1"/>
    </xf>
    <xf numFmtId="177" fontId="23" fillId="0" borderId="10" xfId="15" applyNumberFormat="1" applyFont="1" applyBorder="1" applyAlignment="1">
      <alignment horizontal="center" vertical="center"/>
    </xf>
    <xf numFmtId="0" fontId="23" fillId="0" borderId="10" xfId="0" applyFont="1" applyBorder="1" applyAlignment="1">
      <alignment vertical="center"/>
    </xf>
    <xf numFmtId="177" fontId="23" fillId="0" borderId="10" xfId="15" applyNumberFormat="1" applyFont="1" applyBorder="1" applyAlignment="1">
      <alignment vertical="center"/>
    </xf>
    <xf numFmtId="177" fontId="23" fillId="0" borderId="0" xfId="15" applyNumberFormat="1" applyFont="1" applyAlignment="1">
      <alignment vertical="center"/>
    </xf>
    <xf numFmtId="0" fontId="27" fillId="0" borderId="0" xfId="0" applyFont="1" applyAlignment="1">
      <alignment horizontal="left"/>
    </xf>
    <xf numFmtId="0" fontId="16" fillId="0" borderId="0" xfId="0" applyFont="1" applyAlignment="1">
      <alignment horizontal="left"/>
    </xf>
    <xf numFmtId="0" fontId="23" fillId="0" borderId="0" xfId="0" applyFont="1" applyAlignment="1">
      <alignment horizontal="left"/>
    </xf>
    <xf numFmtId="177" fontId="23" fillId="0" borderId="0" xfId="15" applyNumberFormat="1" applyFont="1" applyAlignment="1">
      <alignment/>
    </xf>
    <xf numFmtId="0" fontId="24"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center"/>
    </xf>
    <xf numFmtId="0" fontId="3" fillId="0" borderId="0" xfId="0" applyFont="1" applyAlignment="1" quotePrefix="1">
      <alignment horizontal="center" vertical="center"/>
    </xf>
    <xf numFmtId="0" fontId="3" fillId="0" borderId="10" xfId="0" applyFont="1" applyBorder="1" applyAlignment="1" quotePrefix="1">
      <alignment horizontal="left" vertical="center"/>
    </xf>
    <xf numFmtId="0" fontId="7" fillId="0" borderId="10" xfId="0" applyFont="1" applyBorder="1" applyAlignment="1" quotePrefix="1">
      <alignment horizontal="justify" vertical="center"/>
    </xf>
    <xf numFmtId="0" fontId="18" fillId="0" borderId="10" xfId="0" applyFont="1" applyBorder="1" applyAlignment="1" quotePrefix="1">
      <alignment vertical="center"/>
    </xf>
    <xf numFmtId="0" fontId="18" fillId="0" borderId="10" xfId="0" applyFont="1" applyBorder="1" applyAlignment="1" quotePrefix="1">
      <alignment vertical="center" wrapText="1"/>
    </xf>
    <xf numFmtId="0" fontId="18" fillId="0" borderId="0" xfId="0" applyFont="1" applyBorder="1" applyAlignment="1" quotePrefix="1">
      <alignment vertical="center" wrapText="1"/>
    </xf>
    <xf numFmtId="0" fontId="14" fillId="0" borderId="0" xfId="0" applyFont="1" applyAlignment="1" quotePrefix="1">
      <alignment/>
    </xf>
    <xf numFmtId="0" fontId="7" fillId="0" borderId="0" xfId="0" applyFont="1" applyBorder="1" applyAlignment="1" quotePrefix="1">
      <alignment horizontal="justify" vertical="center"/>
    </xf>
    <xf numFmtId="0" fontId="3" fillId="0" borderId="0" xfId="0" applyFont="1" applyAlignment="1" quotePrefix="1">
      <alignment/>
    </xf>
    <xf numFmtId="0" fontId="7" fillId="0" borderId="10" xfId="0" applyFont="1" applyBorder="1" applyAlignment="1" quotePrefix="1">
      <alignment horizontal="lef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Note" xfId="22"/>
    <cellStyle name="Warning Text" xfId="23"/>
    <cellStyle name="Title" xfId="24"/>
    <cellStyle name="CExplanatory Text" xfId="25"/>
    <cellStyle name="Heading 1" xfId="26"/>
    <cellStyle name="Heading 2" xfId="27"/>
    <cellStyle name="Heading 3" xfId="28"/>
    <cellStyle name="Heading 4" xfId="29"/>
    <cellStyle name="Input" xfId="30"/>
    <cellStyle name="Output" xfId="31"/>
    <cellStyle name="Calculation" xfId="32"/>
    <cellStyle name="Check Cell" xfId="33"/>
    <cellStyle name="Linked Cell" xfId="34"/>
    <cellStyle name="Total" xfId="35"/>
    <cellStyle name="Good" xfId="36"/>
    <cellStyle name="Bad" xfId="37"/>
    <cellStyle name="Neutr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G17"/>
  <sheetViews>
    <sheetView tabSelected="1" workbookViewId="0" topLeftCell="A1">
      <selection activeCell="D9" sqref="D9"/>
    </sheetView>
  </sheetViews>
  <sheetFormatPr defaultColWidth="9.00390625" defaultRowHeight="15"/>
  <cols>
    <col min="1" max="1" width="21.421875" style="164" customWidth="1"/>
    <col min="2" max="2" width="19.140625" style="164" customWidth="1"/>
    <col min="3" max="3" width="28.421875" style="164" customWidth="1"/>
    <col min="4" max="4" width="20.8515625" style="164" customWidth="1"/>
    <col min="5" max="5" width="13.00390625" style="164" customWidth="1"/>
    <col min="6" max="6" width="18.8515625" style="164" bestFit="1" customWidth="1"/>
    <col min="7" max="7" width="16.421875" style="164" bestFit="1" customWidth="1"/>
    <col min="8" max="16384" width="9.00390625" style="164" customWidth="1"/>
  </cols>
  <sheetData>
    <row r="1" ht="18.75">
      <c r="A1" s="164" t="s">
        <v>0</v>
      </c>
    </row>
    <row r="2" ht="18.75">
      <c r="A2" s="164" t="s">
        <v>1</v>
      </c>
    </row>
    <row r="3" ht="18.75"/>
    <row r="4" spans="1:5" ht="20.25">
      <c r="A4" s="165" t="s">
        <v>2</v>
      </c>
      <c r="B4" s="165"/>
      <c r="C4" s="165"/>
      <c r="D4" s="165"/>
      <c r="E4" s="165"/>
    </row>
    <row r="5" spans="1:5" ht="20.25">
      <c r="A5" s="165" t="s">
        <v>3</v>
      </c>
      <c r="B5" s="165"/>
      <c r="C5" s="165"/>
      <c r="D5" s="165"/>
      <c r="E5" s="165"/>
    </row>
    <row r="6" ht="18.75"/>
    <row r="7" spans="1:5" s="160" customFormat="1" ht="18.75">
      <c r="A7" s="166" t="s">
        <v>4</v>
      </c>
      <c r="B7" s="166" t="s">
        <v>5</v>
      </c>
      <c r="C7" s="166" t="s">
        <v>6</v>
      </c>
      <c r="D7" s="166" t="s">
        <v>7</v>
      </c>
      <c r="E7" s="166" t="s">
        <v>8</v>
      </c>
    </row>
    <row r="8" spans="1:6" s="161" customFormat="1" ht="55.5" customHeight="1">
      <c r="A8" s="167" t="s">
        <v>9</v>
      </c>
      <c r="B8" s="168"/>
      <c r="C8" s="169" t="s">
        <v>10</v>
      </c>
      <c r="D8" s="170"/>
      <c r="E8" s="169"/>
      <c r="F8" s="171"/>
    </row>
    <row r="9" spans="1:6" s="161" customFormat="1" ht="55.5" customHeight="1">
      <c r="A9" s="169" t="s">
        <v>11</v>
      </c>
      <c r="B9" s="168"/>
      <c r="C9" s="169" t="s">
        <v>12</v>
      </c>
      <c r="D9" s="170"/>
      <c r="E9" s="169"/>
      <c r="F9" s="171"/>
    </row>
    <row r="10" ht="17.25">
      <c r="F10" s="171"/>
    </row>
    <row r="11" spans="1:6" ht="17.25">
      <c r="A11" s="172" t="s">
        <v>13</v>
      </c>
      <c r="B11" s="172"/>
      <c r="C11" s="172"/>
      <c r="D11" s="172"/>
      <c r="E11" s="172"/>
      <c r="F11" s="171"/>
    </row>
    <row r="12" spans="1:6" ht="17.25">
      <c r="A12" s="173" t="s">
        <v>14</v>
      </c>
      <c r="B12" s="173"/>
      <c r="C12" s="173"/>
      <c r="D12" s="173"/>
      <c r="E12" s="173"/>
      <c r="F12" s="171"/>
    </row>
    <row r="13" spans="1:6" ht="17.25">
      <c r="A13" s="173" t="s">
        <v>15</v>
      </c>
      <c r="B13" s="174"/>
      <c r="C13" s="174"/>
      <c r="D13" s="174"/>
      <c r="E13" s="174"/>
      <c r="F13" s="171"/>
    </row>
    <row r="14" ht="17.25">
      <c r="G14" s="175"/>
    </row>
    <row r="15" spans="1:5" s="162" customFormat="1" ht="17.25">
      <c r="A15" s="176" t="s">
        <v>16</v>
      </c>
      <c r="B15" s="176"/>
      <c r="D15" s="176" t="s">
        <v>17</v>
      </c>
      <c r="E15" s="176"/>
    </row>
    <row r="16" spans="1:5" ht="17.25">
      <c r="A16" s="177" t="s">
        <v>18</v>
      </c>
      <c r="B16" s="177"/>
      <c r="D16" s="160" t="s">
        <v>19</v>
      </c>
      <c r="E16" s="160"/>
    </row>
    <row r="17" spans="4:5" s="163" customFormat="1" ht="17.25">
      <c r="D17" s="178" t="s">
        <v>20</v>
      </c>
      <c r="E17" s="178"/>
    </row>
  </sheetData>
  <sheetProtection/>
  <mergeCells count="9">
    <mergeCell ref="A4:E4"/>
    <mergeCell ref="A5:E5"/>
    <mergeCell ref="A11:E11"/>
    <mergeCell ref="A12:E12"/>
    <mergeCell ref="A15:B15"/>
    <mergeCell ref="D15:E15"/>
    <mergeCell ref="A16:B16"/>
    <mergeCell ref="D16:E16"/>
    <mergeCell ref="D17:E17"/>
  </mergeCells>
  <printOptions horizontalCentered="1"/>
  <pageMargins left="0.7" right="0.59" top="0.75" bottom="0.75" header="0.3" footer="0.3"/>
  <pageSetup horizontalDpi="600" verticalDpi="600" orientation="portrait" paperSize="9" scale="75"/>
  <legacyDrawing r:id="rId2"/>
</worksheet>
</file>

<file path=xl/worksheets/sheet2.xml><?xml version="1.0" encoding="utf-8"?>
<worksheet xmlns="http://schemas.openxmlformats.org/spreadsheetml/2006/main" xmlns:r="http://schemas.openxmlformats.org/officeDocument/2006/relationships">
  <sheetPr>
    <tabColor theme="5" tint="0.39998000860214233"/>
  </sheetPr>
  <dimension ref="A1:X42"/>
  <sheetViews>
    <sheetView workbookViewId="0" topLeftCell="A25">
      <selection activeCell="E11" sqref="E11"/>
    </sheetView>
  </sheetViews>
  <sheetFormatPr defaultColWidth="9.00390625" defaultRowHeight="15"/>
  <cols>
    <col min="1" max="1" width="4.00390625" style="91" customWidth="1"/>
    <col min="2" max="2" width="41.421875" style="2" customWidth="1"/>
    <col min="3" max="3" width="6.57421875" style="91" bestFit="1" customWidth="1"/>
    <col min="4" max="4" width="15.421875" style="6" customWidth="1"/>
    <col min="5" max="5" width="16.28125" style="92" customWidth="1"/>
    <col min="6" max="6" width="15.28125" style="2" customWidth="1"/>
    <col min="7" max="7" width="15.140625" style="2" hidden="1" customWidth="1"/>
    <col min="8" max="8" width="14.421875" style="2" hidden="1" customWidth="1"/>
    <col min="9" max="9" width="9.00390625" style="2" hidden="1" customWidth="1"/>
    <col min="10" max="12" width="8.421875" style="93" customWidth="1"/>
    <col min="13" max="13" width="15.421875" style="93" bestFit="1" customWidth="1"/>
    <col min="14" max="14" width="11.140625" style="93" bestFit="1" customWidth="1"/>
    <col min="15" max="15" width="11.57421875" style="93" customWidth="1"/>
    <col min="16" max="16" width="11.140625" style="93" bestFit="1" customWidth="1"/>
    <col min="17" max="24" width="9.00390625" style="93" customWidth="1"/>
    <col min="25" max="16384" width="9.00390625" style="2" customWidth="1"/>
  </cols>
  <sheetData>
    <row r="1" spans="1:24" s="87" customFormat="1" ht="15">
      <c r="A1" s="94" t="str">
        <f>+'Bảng DT LĐ-ĐV-TL'!A1</f>
        <v>Công đoàn cấp trên: Liên đoàn Lao động quận Tân Bình</v>
      </c>
      <c r="B1" s="94"/>
      <c r="C1" s="94"/>
      <c r="D1" s="94"/>
      <c r="E1" s="95" t="s">
        <v>21</v>
      </c>
      <c r="F1" s="95"/>
      <c r="J1" s="142"/>
      <c r="K1" s="142"/>
      <c r="L1" s="142"/>
      <c r="M1" s="142"/>
      <c r="N1" s="142"/>
      <c r="O1" s="142"/>
      <c r="P1" s="142"/>
      <c r="Q1" s="142"/>
      <c r="R1" s="142"/>
      <c r="S1" s="142"/>
      <c r="T1" s="142"/>
      <c r="U1" s="142"/>
      <c r="V1" s="142"/>
      <c r="W1" s="142"/>
      <c r="X1" s="142"/>
    </row>
    <row r="2" spans="1:24" s="87" customFormat="1" ht="15">
      <c r="A2" s="96" t="str">
        <f>+'Bảng DT LĐ-ĐV-TL'!A2</f>
        <v>Công đoàn cơ sở:………….</v>
      </c>
      <c r="B2" s="96"/>
      <c r="C2" s="96"/>
      <c r="D2" s="96"/>
      <c r="E2" s="97"/>
      <c r="F2" s="98"/>
      <c r="J2" s="142"/>
      <c r="K2" s="142"/>
      <c r="L2" s="142"/>
      <c r="M2" s="142"/>
      <c r="N2" s="142"/>
      <c r="O2" s="142"/>
      <c r="P2" s="142"/>
      <c r="Q2" s="142"/>
      <c r="R2" s="142"/>
      <c r="S2" s="142"/>
      <c r="T2" s="142"/>
      <c r="U2" s="142"/>
      <c r="V2" s="142"/>
      <c r="W2" s="142"/>
      <c r="X2" s="142"/>
    </row>
    <row r="3" spans="1:24" s="87" customFormat="1" ht="15">
      <c r="A3" s="99" t="s">
        <v>22</v>
      </c>
      <c r="B3" s="99"/>
      <c r="C3" s="99"/>
      <c r="D3" s="99"/>
      <c r="E3" s="97"/>
      <c r="F3" s="98"/>
      <c r="J3" s="142"/>
      <c r="K3" s="142"/>
      <c r="L3" s="142"/>
      <c r="M3" s="142"/>
      <c r="N3" s="142"/>
      <c r="O3" s="142"/>
      <c r="P3" s="142"/>
      <c r="Q3" s="142"/>
      <c r="R3" s="142"/>
      <c r="S3" s="142"/>
      <c r="T3" s="142"/>
      <c r="U3" s="142"/>
      <c r="V3" s="142"/>
      <c r="W3" s="142"/>
      <c r="X3" s="142"/>
    </row>
    <row r="4" spans="1:24" s="87" customFormat="1" ht="15">
      <c r="A4" s="100"/>
      <c r="B4" s="98"/>
      <c r="C4" s="100"/>
      <c r="D4" s="100"/>
      <c r="E4" s="97"/>
      <c r="F4" s="98"/>
      <c r="J4" s="142"/>
      <c r="K4" s="142"/>
      <c r="L4" s="142"/>
      <c r="M4" s="142"/>
      <c r="N4" s="142"/>
      <c r="O4" s="142"/>
      <c r="P4" s="142"/>
      <c r="Q4" s="142"/>
      <c r="R4" s="142"/>
      <c r="S4" s="142"/>
      <c r="T4" s="142"/>
      <c r="U4" s="142"/>
      <c r="V4" s="142"/>
      <c r="W4" s="142"/>
      <c r="X4" s="142"/>
    </row>
    <row r="5" spans="1:24" s="87" customFormat="1" ht="16.5">
      <c r="A5" s="101" t="s">
        <v>23</v>
      </c>
      <c r="B5" s="101"/>
      <c r="C5" s="101"/>
      <c r="D5" s="101"/>
      <c r="E5" s="101"/>
      <c r="F5" s="101"/>
      <c r="J5" s="142"/>
      <c r="K5" s="142"/>
      <c r="L5" s="142"/>
      <c r="M5" s="142"/>
      <c r="N5" s="142"/>
      <c r="O5" s="142"/>
      <c r="P5" s="142"/>
      <c r="Q5" s="142"/>
      <c r="R5" s="142"/>
      <c r="S5" s="142"/>
      <c r="T5" s="142"/>
      <c r="U5" s="142"/>
      <c r="V5" s="142"/>
      <c r="W5" s="142"/>
      <c r="X5" s="142"/>
    </row>
    <row r="6" spans="1:24" s="87" customFormat="1" ht="16.5">
      <c r="A6" s="101" t="s">
        <v>24</v>
      </c>
      <c r="B6" s="101"/>
      <c r="C6" s="101"/>
      <c r="D6" s="101"/>
      <c r="E6" s="101"/>
      <c r="F6" s="101"/>
      <c r="J6" s="142"/>
      <c r="K6" s="142"/>
      <c r="L6" s="142"/>
      <c r="M6" s="142"/>
      <c r="N6" s="142"/>
      <c r="O6" s="142"/>
      <c r="P6" s="142"/>
      <c r="Q6" s="142"/>
      <c r="R6" s="142"/>
      <c r="S6" s="142"/>
      <c r="T6" s="142"/>
      <c r="U6" s="142"/>
      <c r="V6" s="142"/>
      <c r="W6" s="142"/>
      <c r="X6" s="142"/>
    </row>
    <row r="7" spans="1:24" s="87" customFormat="1" ht="16.5">
      <c r="A7" s="102" t="s">
        <v>25</v>
      </c>
      <c r="B7" s="102"/>
      <c r="C7" s="102"/>
      <c r="D7" s="102"/>
      <c r="E7" s="102"/>
      <c r="F7" s="102"/>
      <c r="J7" s="142"/>
      <c r="K7" s="142"/>
      <c r="L7" s="142"/>
      <c r="M7" s="142"/>
      <c r="N7" s="142"/>
      <c r="O7" s="142"/>
      <c r="P7" s="142"/>
      <c r="Q7" s="142"/>
      <c r="R7" s="142"/>
      <c r="S7" s="142"/>
      <c r="T7" s="142"/>
      <c r="U7" s="142"/>
      <c r="V7" s="142"/>
      <c r="W7" s="142"/>
      <c r="X7" s="142"/>
    </row>
    <row r="8" spans="1:24" s="87" customFormat="1" ht="15">
      <c r="A8" s="91"/>
      <c r="C8" s="91"/>
      <c r="D8" s="91"/>
      <c r="E8" s="92"/>
      <c r="F8" s="98"/>
      <c r="J8" s="142"/>
      <c r="K8" s="142"/>
      <c r="L8" s="142"/>
      <c r="M8" s="142"/>
      <c r="N8" s="142"/>
      <c r="O8" s="142"/>
      <c r="P8" s="142"/>
      <c r="Q8" s="142"/>
      <c r="R8" s="142"/>
      <c r="S8" s="142"/>
      <c r="T8" s="142"/>
      <c r="U8" s="142"/>
      <c r="V8" s="142"/>
      <c r="W8" s="142"/>
      <c r="X8" s="142"/>
    </row>
    <row r="9" spans="1:24" s="87" customFormat="1" ht="24.75" customHeight="1">
      <c r="A9" s="103" t="s">
        <v>26</v>
      </c>
      <c r="B9" s="103"/>
      <c r="C9" s="91"/>
      <c r="D9" s="91"/>
      <c r="E9" s="92"/>
      <c r="J9" s="142"/>
      <c r="K9" s="142"/>
      <c r="L9" s="142"/>
      <c r="M9" s="142"/>
      <c r="N9" s="142"/>
      <c r="O9" s="142"/>
      <c r="P9" s="142"/>
      <c r="Q9" s="142"/>
      <c r="R9" s="142"/>
      <c r="S9" s="142"/>
      <c r="T9" s="142"/>
      <c r="U9" s="142"/>
      <c r="V9" s="142"/>
      <c r="W9" s="142"/>
      <c r="X9" s="142"/>
    </row>
    <row r="10" spans="1:24" s="87" customFormat="1" ht="15">
      <c r="A10" s="94" t="str">
        <f>"-Số lao động tính quỹ lương đóng KPCĐ: "&amp;'Bảng DT LĐ-ĐV-TL'!B8&amp;" người"</f>
        <v>-Số lao động tính quỹ lương đóng KPCĐ:  người</v>
      </c>
      <c r="B10" s="94"/>
      <c r="C10" s="179" t="s">
        <v>27</v>
      </c>
      <c r="D10" s="91"/>
      <c r="E10" s="104">
        <f>'Bảng DT LĐ-ĐV-TL'!D8</f>
        <v>0</v>
      </c>
      <c r="F10" s="87" t="s">
        <v>28</v>
      </c>
      <c r="J10" s="142"/>
      <c r="K10" s="142"/>
      <c r="L10" s="142"/>
      <c r="M10" s="142"/>
      <c r="N10" s="142"/>
      <c r="O10" s="142"/>
      <c r="P10" s="142"/>
      <c r="Q10" s="142"/>
      <c r="R10" s="142"/>
      <c r="S10" s="142"/>
      <c r="T10" s="142"/>
      <c r="U10" s="142"/>
      <c r="V10" s="142"/>
      <c r="W10" s="142"/>
      <c r="X10" s="142"/>
    </row>
    <row r="11" spans="1:24" s="87" customFormat="1" ht="15">
      <c r="A11" s="94" t="str">
        <f>"-Số đoàn viên công đoàn: "&amp;'Bảng DT LĐ-ĐV-TL'!B9&amp;" người"</f>
        <v>-Số đoàn viên công đoàn:  người</v>
      </c>
      <c r="B11" s="94"/>
      <c r="C11" s="179" t="s">
        <v>29</v>
      </c>
      <c r="D11" s="91"/>
      <c r="E11" s="104">
        <f>'Bảng DT LĐ-ĐV-TL'!D9</f>
        <v>0</v>
      </c>
      <c r="F11" s="87" t="s">
        <v>28</v>
      </c>
      <c r="J11" s="142"/>
      <c r="K11" s="142"/>
      <c r="L11" s="142"/>
      <c r="M11" s="142"/>
      <c r="N11" s="142"/>
      <c r="O11" s="142"/>
      <c r="P11" s="142"/>
      <c r="Q11" s="142"/>
      <c r="R11" s="142"/>
      <c r="S11" s="142"/>
      <c r="T11" s="142"/>
      <c r="U11" s="142"/>
      <c r="V11" s="142"/>
      <c r="W11" s="142"/>
      <c r="X11" s="142"/>
    </row>
    <row r="12" spans="1:24" s="87" customFormat="1" ht="15">
      <c r="A12" s="91"/>
      <c r="C12" s="105"/>
      <c r="D12" s="91"/>
      <c r="E12" s="104"/>
      <c r="J12" s="142"/>
      <c r="K12" s="142"/>
      <c r="L12" s="142"/>
      <c r="M12" s="143"/>
      <c r="N12" s="143"/>
      <c r="O12" s="143"/>
      <c r="P12" s="143"/>
      <c r="Q12" s="143"/>
      <c r="R12" s="143"/>
      <c r="S12" s="143"/>
      <c r="T12" s="143"/>
      <c r="U12" s="142"/>
      <c r="V12" s="142"/>
      <c r="W12" s="142"/>
      <c r="X12" s="142"/>
    </row>
    <row r="13" spans="1:24" s="87" customFormat="1" ht="33" customHeight="1">
      <c r="A13" s="106" t="s">
        <v>30</v>
      </c>
      <c r="B13" s="106"/>
      <c r="C13" s="106"/>
      <c r="D13" s="106"/>
      <c r="E13" s="106"/>
      <c r="F13" s="106"/>
      <c r="G13" s="87">
        <v>2015</v>
      </c>
      <c r="J13" s="142"/>
      <c r="K13" s="142"/>
      <c r="L13" s="142"/>
      <c r="M13" s="143"/>
      <c r="N13" s="144"/>
      <c r="O13" s="144"/>
      <c r="P13" s="144"/>
      <c r="Q13" s="143"/>
      <c r="R13" s="143"/>
      <c r="S13" s="143"/>
      <c r="T13" s="143"/>
      <c r="U13" s="142"/>
      <c r="V13" s="142"/>
      <c r="W13" s="142"/>
      <c r="X13" s="142"/>
    </row>
    <row r="14" spans="1:24" s="87" customFormat="1" ht="30.75">
      <c r="A14" s="13" t="s">
        <v>31</v>
      </c>
      <c r="B14" s="13" t="s">
        <v>32</v>
      </c>
      <c r="C14" s="13" t="s">
        <v>33</v>
      </c>
      <c r="D14" s="14" t="s">
        <v>34</v>
      </c>
      <c r="E14" s="107" t="s">
        <v>35</v>
      </c>
      <c r="F14" s="108" t="s">
        <v>8</v>
      </c>
      <c r="G14" s="16">
        <v>1150000</v>
      </c>
      <c r="H14" s="109">
        <f>G14*0.1</f>
        <v>115000</v>
      </c>
      <c r="J14" s="142"/>
      <c r="K14" s="142"/>
      <c r="L14" s="145"/>
      <c r="M14" s="146"/>
      <c r="N14" s="147"/>
      <c r="O14" s="148"/>
      <c r="P14" s="148"/>
      <c r="Q14" s="143"/>
      <c r="R14" s="143"/>
      <c r="S14" s="143"/>
      <c r="T14" s="143"/>
      <c r="U14" s="142"/>
      <c r="V14" s="142"/>
      <c r="W14" s="142"/>
      <c r="X14" s="142"/>
    </row>
    <row r="15" spans="1:24" s="87" customFormat="1" ht="17.25" customHeight="1">
      <c r="A15" s="108" t="s">
        <v>36</v>
      </c>
      <c r="B15" s="108" t="s">
        <v>37</v>
      </c>
      <c r="C15" s="108" t="s">
        <v>38</v>
      </c>
      <c r="D15" s="108">
        <v>1</v>
      </c>
      <c r="E15" s="110">
        <v>2</v>
      </c>
      <c r="F15" s="15"/>
      <c r="G15" s="111">
        <v>7400000</v>
      </c>
      <c r="H15" s="109">
        <f>G15*0.1</f>
        <v>740000</v>
      </c>
      <c r="J15" s="142"/>
      <c r="K15" s="142"/>
      <c r="L15" s="149"/>
      <c r="M15" s="150"/>
      <c r="N15" s="143"/>
      <c r="O15" s="143"/>
      <c r="P15" s="143"/>
      <c r="Q15" s="143"/>
      <c r="R15" s="143"/>
      <c r="S15" s="143"/>
      <c r="T15" s="143"/>
      <c r="U15" s="142"/>
      <c r="V15" s="142"/>
      <c r="W15" s="142"/>
      <c r="X15" s="142"/>
    </row>
    <row r="16" spans="1:24" s="87" customFormat="1" ht="21" customHeight="1">
      <c r="A16" s="108" t="s">
        <v>39</v>
      </c>
      <c r="B16" s="112" t="s">
        <v>40</v>
      </c>
      <c r="C16" s="113"/>
      <c r="D16" s="19"/>
      <c r="E16" s="114"/>
      <c r="F16" s="15"/>
      <c r="G16" s="115">
        <v>21900000</v>
      </c>
      <c r="H16" s="109">
        <f>G16*0.1</f>
        <v>2190000</v>
      </c>
      <c r="J16" s="142"/>
      <c r="K16" s="142"/>
      <c r="L16" s="149"/>
      <c r="M16" s="150"/>
      <c r="N16" s="143"/>
      <c r="O16" s="143"/>
      <c r="P16" s="143"/>
      <c r="Q16" s="143"/>
      <c r="R16" s="143"/>
      <c r="S16" s="143"/>
      <c r="T16" s="143"/>
      <c r="U16" s="142"/>
      <c r="V16" s="142"/>
      <c r="W16" s="142"/>
      <c r="X16" s="142"/>
    </row>
    <row r="17" spans="1:24" s="87" customFormat="1" ht="20.25" customHeight="1">
      <c r="A17" s="113">
        <v>1</v>
      </c>
      <c r="B17" s="116" t="s">
        <v>41</v>
      </c>
      <c r="C17" s="113">
        <v>22</v>
      </c>
      <c r="D17" s="19"/>
      <c r="E17" s="114">
        <f>ROUND(E11*0.01,-3)</f>
        <v>0</v>
      </c>
      <c r="F17" s="15"/>
      <c r="G17" s="109">
        <f>G16+G15-G14</f>
        <v>28150000</v>
      </c>
      <c r="H17" s="117">
        <f>+G17*0.1</f>
        <v>2815000</v>
      </c>
      <c r="J17" s="142"/>
      <c r="K17" s="142"/>
      <c r="L17" s="149"/>
      <c r="M17" s="151"/>
      <c r="N17" s="143"/>
      <c r="O17" s="143"/>
      <c r="P17" s="143"/>
      <c r="Q17" s="143"/>
      <c r="R17" s="143"/>
      <c r="S17" s="143"/>
      <c r="T17" s="143"/>
      <c r="U17" s="142"/>
      <c r="V17" s="142"/>
      <c r="W17" s="142"/>
      <c r="X17" s="142"/>
    </row>
    <row r="18" spans="1:24" s="87" customFormat="1" ht="34.5" customHeight="1">
      <c r="A18" s="113">
        <v>2</v>
      </c>
      <c r="B18" s="116" t="s">
        <v>42</v>
      </c>
      <c r="C18" s="113">
        <v>23</v>
      </c>
      <c r="D18" s="19"/>
      <c r="E18" s="118"/>
      <c r="F18" s="119" t="s">
        <v>43</v>
      </c>
      <c r="G18" s="120">
        <f>(G15+G16-G14)*0.1</f>
        <v>2815000</v>
      </c>
      <c r="J18" s="142"/>
      <c r="K18" s="142"/>
      <c r="L18" s="142"/>
      <c r="M18" s="143"/>
      <c r="N18" s="143"/>
      <c r="O18" s="143"/>
      <c r="P18" s="143"/>
      <c r="Q18" s="143"/>
      <c r="R18" s="143"/>
      <c r="S18" s="143"/>
      <c r="T18" s="143"/>
      <c r="U18" s="142"/>
      <c r="V18" s="142"/>
      <c r="W18" s="142"/>
      <c r="X18" s="142"/>
    </row>
    <row r="19" spans="1:24" s="87" customFormat="1" ht="31.5" customHeight="1">
      <c r="A19" s="113">
        <v>3</v>
      </c>
      <c r="B19" s="116" t="s">
        <v>44</v>
      </c>
      <c r="C19" s="113">
        <v>24</v>
      </c>
      <c r="D19" s="121"/>
      <c r="E19" s="114">
        <f>+E20+E21</f>
        <v>0</v>
      </c>
      <c r="F19" s="15"/>
      <c r="J19" s="142"/>
      <c r="K19" s="142"/>
      <c r="L19" s="152"/>
      <c r="M19" s="152"/>
      <c r="N19" s="142"/>
      <c r="O19" s="142"/>
      <c r="P19" s="142"/>
      <c r="Q19" s="142"/>
      <c r="R19" s="142"/>
      <c r="S19" s="142"/>
      <c r="T19" s="142"/>
      <c r="U19" s="142"/>
      <c r="V19" s="142"/>
      <c r="W19" s="142"/>
      <c r="X19" s="142"/>
    </row>
    <row r="20" spans="1:24" s="87" customFormat="1" ht="19.5" customHeight="1">
      <c r="A20" s="113"/>
      <c r="B20" s="122" t="s">
        <v>45</v>
      </c>
      <c r="C20" s="123" t="s">
        <v>46</v>
      </c>
      <c r="D20" s="19"/>
      <c r="E20" s="114"/>
      <c r="F20" s="15"/>
      <c r="J20" s="142"/>
      <c r="K20" s="142"/>
      <c r="L20" s="152"/>
      <c r="M20" s="142"/>
      <c r="N20" s="142"/>
      <c r="O20" s="142"/>
      <c r="P20" s="142"/>
      <c r="Q20" s="142"/>
      <c r="R20" s="142"/>
      <c r="S20" s="142"/>
      <c r="T20" s="142"/>
      <c r="U20" s="142"/>
      <c r="V20" s="142"/>
      <c r="W20" s="142"/>
      <c r="X20" s="142"/>
    </row>
    <row r="21" spans="1:24" s="87" customFormat="1" ht="19.5" customHeight="1">
      <c r="A21" s="113"/>
      <c r="B21" s="122" t="s">
        <v>47</v>
      </c>
      <c r="C21" s="123" t="s">
        <v>48</v>
      </c>
      <c r="D21" s="19"/>
      <c r="E21" s="114"/>
      <c r="F21" s="124"/>
      <c r="G21" s="125">
        <v>19447500</v>
      </c>
      <c r="J21" s="142"/>
      <c r="K21" s="142"/>
      <c r="L21" s="142"/>
      <c r="M21" s="142"/>
      <c r="N21" s="142"/>
      <c r="O21" s="142"/>
      <c r="P21" s="142"/>
      <c r="Q21" s="142"/>
      <c r="R21" s="142"/>
      <c r="S21" s="142"/>
      <c r="T21" s="142"/>
      <c r="U21" s="142"/>
      <c r="V21" s="142"/>
      <c r="W21" s="142"/>
      <c r="X21" s="142"/>
    </row>
    <row r="22" spans="1:24" s="87" customFormat="1" ht="19.5" customHeight="1">
      <c r="A22" s="113"/>
      <c r="B22" s="108" t="s">
        <v>49</v>
      </c>
      <c r="C22" s="113"/>
      <c r="D22" s="110"/>
      <c r="E22" s="31">
        <f>+E17+E18+E19</f>
        <v>0</v>
      </c>
      <c r="F22" s="15"/>
      <c r="J22" s="142"/>
      <c r="K22" s="142"/>
      <c r="L22" s="142"/>
      <c r="M22" s="142"/>
      <c r="N22" s="142"/>
      <c r="O22" s="142"/>
      <c r="P22" s="142"/>
      <c r="Q22" s="142"/>
      <c r="R22" s="142"/>
      <c r="S22" s="142"/>
      <c r="T22" s="142"/>
      <c r="U22" s="142"/>
      <c r="V22" s="142"/>
      <c r="W22" s="142"/>
      <c r="X22" s="142"/>
    </row>
    <row r="23" spans="1:24" s="87" customFormat="1" ht="19.5" customHeight="1">
      <c r="A23" s="113">
        <v>4</v>
      </c>
      <c r="B23" s="116" t="s">
        <v>50</v>
      </c>
      <c r="C23" s="113">
        <v>27</v>
      </c>
      <c r="D23" s="19"/>
      <c r="E23" s="114">
        <f>ROUND(E10*0.02*0.75,-3)</f>
        <v>0</v>
      </c>
      <c r="F23" s="15"/>
      <c r="J23" s="142"/>
      <c r="K23" s="142"/>
      <c r="L23" s="153"/>
      <c r="M23" s="142"/>
      <c r="N23" s="142"/>
      <c r="O23" s="142"/>
      <c r="P23" s="142"/>
      <c r="Q23" s="142"/>
      <c r="R23" s="142"/>
      <c r="S23" s="142"/>
      <c r="T23" s="142"/>
      <c r="U23" s="142"/>
      <c r="V23" s="142"/>
      <c r="W23" s="142"/>
      <c r="X23" s="142"/>
    </row>
    <row r="24" spans="1:24" s="87" customFormat="1" ht="19.5" customHeight="1">
      <c r="A24" s="113">
        <v>5</v>
      </c>
      <c r="B24" s="116" t="s">
        <v>51</v>
      </c>
      <c r="C24" s="113">
        <v>10</v>
      </c>
      <c r="D24" s="19"/>
      <c r="E24" s="114"/>
      <c r="F24" s="15"/>
      <c r="J24" s="142"/>
      <c r="K24" s="142"/>
      <c r="L24" s="142"/>
      <c r="M24" s="142"/>
      <c r="N24" s="142"/>
      <c r="O24" s="142"/>
      <c r="P24" s="142"/>
      <c r="Q24" s="142"/>
      <c r="R24" s="142"/>
      <c r="S24" s="142"/>
      <c r="T24" s="142"/>
      <c r="U24" s="142"/>
      <c r="V24" s="142"/>
      <c r="W24" s="142"/>
      <c r="X24" s="142"/>
    </row>
    <row r="25" spans="1:24" s="88" customFormat="1" ht="20.25" customHeight="1">
      <c r="A25" s="108"/>
      <c r="B25" s="108" t="s">
        <v>52</v>
      </c>
      <c r="C25" s="108"/>
      <c r="D25" s="110"/>
      <c r="E25" s="31">
        <f>+SUM(E22:E24)</f>
        <v>0</v>
      </c>
      <c r="F25" s="112"/>
      <c r="J25" s="154"/>
      <c r="K25" s="154"/>
      <c r="L25" s="154"/>
      <c r="M25" s="154"/>
      <c r="N25" s="154"/>
      <c r="O25" s="154"/>
      <c r="P25" s="154"/>
      <c r="Q25" s="154"/>
      <c r="R25" s="154"/>
      <c r="S25" s="154"/>
      <c r="T25" s="154"/>
      <c r="U25" s="154"/>
      <c r="V25" s="154"/>
      <c r="W25" s="154"/>
      <c r="X25" s="154"/>
    </row>
    <row r="26" spans="1:24" s="87" customFormat="1" ht="21.75" customHeight="1">
      <c r="A26" s="108" t="s">
        <v>53</v>
      </c>
      <c r="B26" s="112" t="s">
        <v>54</v>
      </c>
      <c r="C26" s="113"/>
      <c r="D26" s="19"/>
      <c r="E26" s="114"/>
      <c r="F26" s="31"/>
      <c r="J26" s="142"/>
      <c r="K26" s="142"/>
      <c r="L26" s="142"/>
      <c r="M26" s="142"/>
      <c r="N26" s="142"/>
      <c r="O26" s="142"/>
      <c r="P26" s="142"/>
      <c r="Q26" s="142"/>
      <c r="R26" s="142"/>
      <c r="S26" s="142"/>
      <c r="T26" s="142"/>
      <c r="U26" s="142"/>
      <c r="V26" s="142"/>
      <c r="W26" s="142"/>
      <c r="X26" s="142"/>
    </row>
    <row r="27" spans="1:24" s="89" customFormat="1" ht="31.5" customHeight="1">
      <c r="A27" s="113">
        <v>1</v>
      </c>
      <c r="B27" s="126" t="s">
        <v>55</v>
      </c>
      <c r="C27" s="113">
        <v>31</v>
      </c>
      <c r="D27" s="127"/>
      <c r="E27" s="128">
        <f>+E19+E23+E17*0.7-SUM(E28:E31)</f>
        <v>0</v>
      </c>
      <c r="F27" s="129"/>
      <c r="J27" s="155"/>
      <c r="K27" s="155"/>
      <c r="L27" s="155"/>
      <c r="M27" s="155"/>
      <c r="N27" s="155"/>
      <c r="O27" s="155"/>
      <c r="P27" s="155"/>
      <c r="Q27" s="155"/>
      <c r="R27" s="155"/>
      <c r="S27" s="155"/>
      <c r="T27" s="155"/>
      <c r="U27" s="155"/>
      <c r="V27" s="155"/>
      <c r="W27" s="155"/>
      <c r="X27" s="155"/>
    </row>
    <row r="28" spans="1:24" s="89" customFormat="1" ht="31.5" customHeight="1">
      <c r="A28" s="130">
        <v>2</v>
      </c>
      <c r="B28" s="131" t="s">
        <v>56</v>
      </c>
      <c r="C28" s="113">
        <v>32</v>
      </c>
      <c r="D28" s="127"/>
      <c r="E28" s="128">
        <f>+E23*0.25</f>
        <v>0</v>
      </c>
      <c r="F28" s="132"/>
      <c r="G28" s="133">
        <f>($E$17*0.6+$E$23)*0.1</f>
        <v>0</v>
      </c>
      <c r="J28" s="155"/>
      <c r="K28" s="155"/>
      <c r="L28" s="155"/>
      <c r="M28" s="155"/>
      <c r="N28" s="155"/>
      <c r="O28" s="155"/>
      <c r="P28" s="155"/>
      <c r="Q28" s="155"/>
      <c r="R28" s="155"/>
      <c r="S28" s="155"/>
      <c r="T28" s="155"/>
      <c r="U28" s="155"/>
      <c r="V28" s="155"/>
      <c r="W28" s="155"/>
      <c r="X28" s="155"/>
    </row>
    <row r="29" spans="1:24" s="89" customFormat="1" ht="31.5" customHeight="1">
      <c r="A29" s="113">
        <v>3</v>
      </c>
      <c r="B29" s="126" t="s">
        <v>57</v>
      </c>
      <c r="C29" s="134">
        <v>33</v>
      </c>
      <c r="D29" s="127"/>
      <c r="E29" s="128">
        <f>+E23*0.15</f>
        <v>0</v>
      </c>
      <c r="F29" s="132"/>
      <c r="G29" s="133">
        <f>(($E$17*0.6+$E$23)*0.6+E19)</f>
        <v>0</v>
      </c>
      <c r="J29" s="156"/>
      <c r="K29" s="155"/>
      <c r="L29" s="157"/>
      <c r="M29" s="155"/>
      <c r="N29" s="155"/>
      <c r="O29" s="155"/>
      <c r="P29" s="155"/>
      <c r="Q29" s="155"/>
      <c r="R29" s="155"/>
      <c r="S29" s="155"/>
      <c r="T29" s="155"/>
      <c r="U29" s="155"/>
      <c r="V29" s="155"/>
      <c r="W29" s="155"/>
      <c r="X29" s="155"/>
    </row>
    <row r="30" spans="1:24" s="89" customFormat="1" ht="31.5" customHeight="1">
      <c r="A30" s="113">
        <v>4</v>
      </c>
      <c r="B30" s="126" t="s">
        <v>58</v>
      </c>
      <c r="C30" s="113">
        <v>34</v>
      </c>
      <c r="D30" s="127"/>
      <c r="E30" s="128">
        <f>ROUND(E17*0.7*0.45,-3)</f>
        <v>0</v>
      </c>
      <c r="F30" s="129"/>
      <c r="J30" s="155"/>
      <c r="K30" s="155"/>
      <c r="L30" s="155"/>
      <c r="M30" s="155"/>
      <c r="N30" s="155"/>
      <c r="O30" s="155"/>
      <c r="P30" s="155"/>
      <c r="Q30" s="155"/>
      <c r="R30" s="155"/>
      <c r="S30" s="155"/>
      <c r="T30" s="155"/>
      <c r="U30" s="155"/>
      <c r="V30" s="155"/>
      <c r="W30" s="155"/>
      <c r="X30" s="155"/>
    </row>
    <row r="31" spans="1:24" s="89" customFormat="1" ht="22.5" customHeight="1">
      <c r="A31" s="113">
        <v>5</v>
      </c>
      <c r="B31" s="180" t="s">
        <v>59</v>
      </c>
      <c r="C31" s="113">
        <v>36</v>
      </c>
      <c r="D31" s="127"/>
      <c r="E31" s="128">
        <f>ROUND(E17*0.7*0.15,-3)</f>
        <v>0</v>
      </c>
      <c r="F31" s="129"/>
      <c r="J31" s="155"/>
      <c r="K31" s="155"/>
      <c r="L31" s="155"/>
      <c r="M31" s="155"/>
      <c r="N31" s="155"/>
      <c r="O31" s="155"/>
      <c r="P31" s="155"/>
      <c r="Q31" s="155"/>
      <c r="R31" s="155"/>
      <c r="S31" s="155"/>
      <c r="T31" s="155"/>
      <c r="U31" s="155"/>
      <c r="V31" s="155"/>
      <c r="W31" s="155"/>
      <c r="X31" s="155"/>
    </row>
    <row r="32" spans="1:24" s="89" customFormat="1" ht="21" customHeight="1">
      <c r="A32" s="113"/>
      <c r="B32" s="108" t="s">
        <v>60</v>
      </c>
      <c r="C32" s="113"/>
      <c r="D32" s="135"/>
      <c r="E32" s="136">
        <f>+SUM(E27:E31)</f>
        <v>0</v>
      </c>
      <c r="F32" s="129"/>
      <c r="J32" s="155"/>
      <c r="K32" s="155"/>
      <c r="L32" s="155"/>
      <c r="M32" s="155"/>
      <c r="N32" s="155"/>
      <c r="O32" s="155"/>
      <c r="P32" s="155"/>
      <c r="Q32" s="155"/>
      <c r="R32" s="155"/>
      <c r="S32" s="155"/>
      <c r="T32" s="155"/>
      <c r="U32" s="155"/>
      <c r="V32" s="155"/>
      <c r="W32" s="155"/>
      <c r="X32" s="155"/>
    </row>
    <row r="33" spans="1:24" s="89" customFormat="1" ht="19.5" customHeight="1">
      <c r="A33" s="113">
        <v>6</v>
      </c>
      <c r="B33" s="126" t="s">
        <v>61</v>
      </c>
      <c r="C33" s="113">
        <v>37</v>
      </c>
      <c r="D33" s="127"/>
      <c r="E33" s="136">
        <f>+ROUND(E11*0.01*0.3,-3)</f>
        <v>0</v>
      </c>
      <c r="F33" s="132"/>
      <c r="J33" s="158"/>
      <c r="K33" s="155"/>
      <c r="L33"/>
      <c r="M33" s="155"/>
      <c r="N33" s="155"/>
      <c r="O33" s="155"/>
      <c r="P33" s="155"/>
      <c r="Q33" s="155"/>
      <c r="R33" s="155"/>
      <c r="S33" s="155"/>
      <c r="T33" s="155"/>
      <c r="U33" s="155"/>
      <c r="V33" s="155"/>
      <c r="W33" s="155"/>
      <c r="X33" s="155"/>
    </row>
    <row r="34" spans="1:24" s="90" customFormat="1" ht="19.5" customHeight="1">
      <c r="A34" s="108"/>
      <c r="B34" s="137" t="s">
        <v>62</v>
      </c>
      <c r="C34" s="108"/>
      <c r="D34" s="135"/>
      <c r="E34" s="136">
        <f>+E32+E33</f>
        <v>0</v>
      </c>
      <c r="F34" s="33"/>
      <c r="J34" s="159"/>
      <c r="K34" s="159"/>
      <c r="L34" s="159"/>
      <c r="M34" s="159"/>
      <c r="N34" s="159"/>
      <c r="O34" s="159"/>
      <c r="P34" s="159"/>
      <c r="Q34" s="159"/>
      <c r="R34" s="159"/>
      <c r="S34" s="159"/>
      <c r="T34" s="159"/>
      <c r="U34" s="159"/>
      <c r="V34" s="159"/>
      <c r="W34" s="159"/>
      <c r="X34" s="159"/>
    </row>
    <row r="35" spans="1:24" s="89" customFormat="1" ht="24" customHeight="1">
      <c r="A35" s="108" t="s">
        <v>63</v>
      </c>
      <c r="B35" s="138" t="s">
        <v>64</v>
      </c>
      <c r="C35" s="113">
        <v>80</v>
      </c>
      <c r="D35" s="127"/>
      <c r="E35" s="136">
        <f>+E25-E34</f>
        <v>0</v>
      </c>
      <c r="F35" s="129"/>
      <c r="J35" s="155"/>
      <c r="K35" s="155"/>
      <c r="L35" s="155"/>
      <c r="M35" s="155"/>
      <c r="N35" s="155"/>
      <c r="O35" s="155"/>
      <c r="P35" s="155"/>
      <c r="Q35" s="155"/>
      <c r="R35" s="155"/>
      <c r="S35" s="155"/>
      <c r="T35" s="155"/>
      <c r="U35" s="155"/>
      <c r="V35" s="155"/>
      <c r="W35" s="155"/>
      <c r="X35" s="155"/>
    </row>
    <row r="36" ht="8.25" customHeight="1"/>
    <row r="37" spans="1:6" ht="16.5" customHeight="1">
      <c r="A37" s="103" t="s">
        <v>65</v>
      </c>
      <c r="B37" s="103"/>
      <c r="C37" s="103"/>
      <c r="D37" s="103"/>
      <c r="E37" s="103"/>
      <c r="F37" s="103"/>
    </row>
    <row r="38" spans="1:6" ht="34.5" customHeight="1">
      <c r="A38" s="131" t="s">
        <v>66</v>
      </c>
      <c r="B38" s="131"/>
      <c r="C38" s="131"/>
      <c r="D38" s="131"/>
      <c r="E38" s="131"/>
      <c r="F38" s="131"/>
    </row>
    <row r="39" ht="6" customHeight="1"/>
    <row r="40" ht="15">
      <c r="E40" s="139" t="s">
        <v>67</v>
      </c>
    </row>
    <row r="41" spans="2:5" ht="15">
      <c r="B41" s="9" t="s">
        <v>68</v>
      </c>
      <c r="E41" s="140" t="s">
        <v>69</v>
      </c>
    </row>
    <row r="42" spans="2:5" ht="15">
      <c r="B42" s="34" t="s">
        <v>70</v>
      </c>
      <c r="E42" s="141" t="s">
        <v>70</v>
      </c>
    </row>
  </sheetData>
  <sheetProtection/>
  <mergeCells count="15">
    <mergeCell ref="A1:D1"/>
    <mergeCell ref="E1:F1"/>
    <mergeCell ref="A2:D2"/>
    <mergeCell ref="A3:D3"/>
    <mergeCell ref="A5:F5"/>
    <mergeCell ref="A6:F6"/>
    <mergeCell ref="A7:F7"/>
    <mergeCell ref="A9:B9"/>
    <mergeCell ref="A10:B10"/>
    <mergeCell ref="C10:D10"/>
    <mergeCell ref="A11:B11"/>
    <mergeCell ref="C11:D11"/>
    <mergeCell ref="A13:F13"/>
    <mergeCell ref="A37:F37"/>
    <mergeCell ref="A38:F38"/>
  </mergeCells>
  <printOptions horizontalCentered="1"/>
  <pageMargins left="0.25" right="0.17" top="0.25" bottom="0.25" header="0.25" footer="0.3"/>
  <pageSetup horizontalDpi="600" verticalDpi="600" orientation="portrait" paperSize="9" scale="90"/>
</worksheet>
</file>

<file path=xl/worksheets/sheet3.xml><?xml version="1.0" encoding="utf-8"?>
<worksheet xmlns="http://schemas.openxmlformats.org/spreadsheetml/2006/main" xmlns:r="http://schemas.openxmlformats.org/officeDocument/2006/relationships">
  <dimension ref="A1:F41"/>
  <sheetViews>
    <sheetView workbookViewId="0" topLeftCell="A1">
      <selection activeCell="A5" sqref="A5"/>
    </sheetView>
  </sheetViews>
  <sheetFormatPr defaultColWidth="9.00390625" defaultRowHeight="15"/>
  <cols>
    <col min="1" max="1" width="4.57421875" style="62" customWidth="1"/>
    <col min="2" max="2" width="63.00390625" style="63" customWidth="1"/>
    <col min="3" max="3" width="19.00390625" style="63" customWidth="1"/>
    <col min="4" max="4" width="9.8515625" style="64" customWidth="1"/>
    <col min="5" max="16384" width="9.00390625" style="63" customWidth="1"/>
  </cols>
  <sheetData>
    <row r="1" spans="1:3" ht="17.25">
      <c r="A1" s="65" t="str">
        <f>+'Bảng DT LĐ-ĐV-TL'!A1</f>
        <v>Công đoàn cấp trên: Liên đoàn Lao động quận Tân Bình</v>
      </c>
      <c r="B1" s="65"/>
      <c r="C1" s="65"/>
    </row>
    <row r="2" spans="1:4" s="59" customFormat="1" ht="16.5">
      <c r="A2" s="66" t="str">
        <f>+'Bảng DT LĐ-ĐV-TL'!A2</f>
        <v>Công đoàn cơ sở:………….</v>
      </c>
      <c r="B2" s="66"/>
      <c r="C2" s="66"/>
      <c r="D2" s="60"/>
    </row>
    <row r="3" spans="1:3" ht="17.25">
      <c r="A3" s="65"/>
      <c r="B3" s="65"/>
      <c r="C3" s="65"/>
    </row>
    <row r="4" spans="1:4" ht="38.25" customHeight="1">
      <c r="A4" s="67" t="s">
        <v>71</v>
      </c>
      <c r="B4" s="67"/>
      <c r="C4" s="67"/>
      <c r="D4" s="67"/>
    </row>
    <row r="5" ht="15" customHeight="1"/>
    <row r="6" spans="1:4" s="60" customFormat="1" ht="34.5" customHeight="1">
      <c r="A6" s="68" t="s">
        <v>72</v>
      </c>
      <c r="B6" s="68" t="s">
        <v>73</v>
      </c>
      <c r="C6" s="69" t="s">
        <v>74</v>
      </c>
      <c r="D6" s="68" t="s">
        <v>8</v>
      </c>
    </row>
    <row r="7" spans="1:4" s="59" customFormat="1" ht="22.5" customHeight="1">
      <c r="A7" s="68" t="s">
        <v>75</v>
      </c>
      <c r="B7" s="70" t="s">
        <v>76</v>
      </c>
      <c r="C7" s="70"/>
      <c r="D7" s="68"/>
    </row>
    <row r="8" spans="1:4" ht="18" customHeight="1">
      <c r="A8" s="71">
        <v>1</v>
      </c>
      <c r="B8" s="72" t="s">
        <v>77</v>
      </c>
      <c r="C8" s="72"/>
      <c r="D8" s="73"/>
    </row>
    <row r="9" spans="1:4" ht="18" customHeight="1">
      <c r="A9" s="71">
        <v>2</v>
      </c>
      <c r="B9" s="72" t="s">
        <v>78</v>
      </c>
      <c r="C9" s="72"/>
      <c r="D9" s="73"/>
    </row>
    <row r="10" spans="1:4" ht="18" customHeight="1">
      <c r="A10" s="71"/>
      <c r="B10" s="74" t="s">
        <v>79</v>
      </c>
      <c r="C10" s="72"/>
      <c r="D10" s="73"/>
    </row>
    <row r="11" spans="1:4" ht="18" customHeight="1">
      <c r="A11" s="71"/>
      <c r="B11" s="74" t="s">
        <v>80</v>
      </c>
      <c r="C11" s="72"/>
      <c r="D11" s="73"/>
    </row>
    <row r="12" spans="1:4" ht="18" customHeight="1">
      <c r="A12" s="71">
        <v>3</v>
      </c>
      <c r="B12" s="72" t="s">
        <v>50</v>
      </c>
      <c r="C12" s="72"/>
      <c r="D12" s="73"/>
    </row>
    <row r="13" spans="1:4" ht="34.5" customHeight="1">
      <c r="A13" s="71">
        <v>4</v>
      </c>
      <c r="B13" s="75" t="s">
        <v>81</v>
      </c>
      <c r="C13" s="72"/>
      <c r="D13" s="73"/>
    </row>
    <row r="14" spans="1:4" s="59" customFormat="1" ht="24" customHeight="1">
      <c r="A14" s="68" t="s">
        <v>53</v>
      </c>
      <c r="B14" s="70" t="s">
        <v>82</v>
      </c>
      <c r="C14" s="70"/>
      <c r="D14" s="73"/>
    </row>
    <row r="15" spans="1:4" s="59" customFormat="1" ht="32.25" customHeight="1">
      <c r="A15" s="71">
        <v>1</v>
      </c>
      <c r="B15" s="76" t="s">
        <v>83</v>
      </c>
      <c r="C15" s="70"/>
      <c r="D15" s="73"/>
    </row>
    <row r="16" spans="1:4" s="61" customFormat="1" ht="30.75">
      <c r="A16" s="77"/>
      <c r="B16" s="181" t="s">
        <v>84</v>
      </c>
      <c r="C16" s="79"/>
      <c r="D16" s="73"/>
    </row>
    <row r="17" spans="1:4" ht="22.5" customHeight="1">
      <c r="A17" s="72"/>
      <c r="B17" s="182" t="s">
        <v>85</v>
      </c>
      <c r="C17" s="72"/>
      <c r="D17" s="73"/>
    </row>
    <row r="18" spans="1:4" ht="30.75">
      <c r="A18" s="72"/>
      <c r="B18" s="183" t="s">
        <v>86</v>
      </c>
      <c r="C18" s="72"/>
      <c r="D18" s="73"/>
    </row>
    <row r="19" spans="1:6" ht="17.25">
      <c r="A19" s="71"/>
      <c r="B19" s="183" t="s">
        <v>87</v>
      </c>
      <c r="C19" s="72"/>
      <c r="D19" s="73"/>
      <c r="F19" s="82"/>
    </row>
    <row r="20" spans="1:6" ht="17.25">
      <c r="A20" s="71"/>
      <c r="B20" s="184" t="s">
        <v>88</v>
      </c>
      <c r="C20" s="72"/>
      <c r="D20" s="73"/>
      <c r="F20" s="82"/>
    </row>
    <row r="21" spans="1:6" ht="17.25">
      <c r="A21" s="71"/>
      <c r="B21" s="185" t="s">
        <v>89</v>
      </c>
      <c r="C21" s="72"/>
      <c r="D21" s="73"/>
      <c r="F21" s="82"/>
    </row>
    <row r="22" spans="1:4" s="59" customFormat="1" ht="24" customHeight="1">
      <c r="A22" s="71">
        <v>2</v>
      </c>
      <c r="B22" s="84" t="s">
        <v>90</v>
      </c>
      <c r="C22" s="70"/>
      <c r="D22" s="73"/>
    </row>
    <row r="23" spans="1:4" s="61" customFormat="1" ht="24" customHeight="1">
      <c r="A23" s="77"/>
      <c r="B23" s="181" t="s">
        <v>91</v>
      </c>
      <c r="C23" s="79"/>
      <c r="D23" s="73"/>
    </row>
    <row r="24" spans="1:4" s="61" customFormat="1" ht="30.75">
      <c r="A24" s="77"/>
      <c r="B24" s="181" t="s">
        <v>92</v>
      </c>
      <c r="C24" s="79"/>
      <c r="D24" s="73"/>
    </row>
    <row r="25" spans="1:4" s="61" customFormat="1" ht="21" customHeight="1">
      <c r="A25" s="77"/>
      <c r="B25" s="181" t="s">
        <v>93</v>
      </c>
      <c r="C25" s="79"/>
      <c r="D25" s="73"/>
    </row>
    <row r="26" spans="1:4" s="61" customFormat="1" ht="21" customHeight="1">
      <c r="A26" s="77"/>
      <c r="B26" s="186" t="s">
        <v>94</v>
      </c>
      <c r="C26" s="79"/>
      <c r="D26" s="73"/>
    </row>
    <row r="27" spans="1:4" s="59" customFormat="1" ht="24" customHeight="1">
      <c r="A27" s="71"/>
      <c r="B27" s="184" t="s">
        <v>95</v>
      </c>
      <c r="C27" s="70"/>
      <c r="D27" s="73"/>
    </row>
    <row r="28" spans="1:4" ht="25.5" customHeight="1">
      <c r="A28" s="71">
        <v>3</v>
      </c>
      <c r="B28" s="72" t="s">
        <v>57</v>
      </c>
      <c r="C28" s="72"/>
      <c r="D28" s="73"/>
    </row>
    <row r="29" spans="1:4" ht="21" customHeight="1">
      <c r="A29" s="71"/>
      <c r="B29" s="182" t="s">
        <v>96</v>
      </c>
      <c r="C29" s="72"/>
      <c r="D29" s="73"/>
    </row>
    <row r="30" spans="1:4" ht="21" customHeight="1">
      <c r="A30" s="71"/>
      <c r="B30" s="182" t="s">
        <v>97</v>
      </c>
      <c r="C30" s="72"/>
      <c r="D30" s="73"/>
    </row>
    <row r="31" spans="1:4" ht="21" customHeight="1">
      <c r="A31" s="71"/>
      <c r="B31" s="182" t="s">
        <v>98</v>
      </c>
      <c r="C31" s="72"/>
      <c r="D31" s="73"/>
    </row>
    <row r="32" spans="1:4" ht="25.5" customHeight="1">
      <c r="A32" s="71">
        <v>4</v>
      </c>
      <c r="B32" s="84" t="s">
        <v>58</v>
      </c>
      <c r="C32" s="72"/>
      <c r="D32" s="73"/>
    </row>
    <row r="33" spans="1:4" ht="25.5" customHeight="1">
      <c r="A33" s="71">
        <v>5</v>
      </c>
      <c r="B33" s="72" t="s">
        <v>59</v>
      </c>
      <c r="C33" s="72"/>
      <c r="D33" s="73"/>
    </row>
    <row r="34" spans="1:4" s="61" customFormat="1" ht="21" customHeight="1">
      <c r="A34" s="77"/>
      <c r="B34" s="181" t="s">
        <v>99</v>
      </c>
      <c r="C34" s="79"/>
      <c r="D34" s="73"/>
    </row>
    <row r="35" spans="1:4" s="61" customFormat="1" ht="30" customHeight="1">
      <c r="A35" s="77"/>
      <c r="B35" s="181" t="s">
        <v>100</v>
      </c>
      <c r="C35" s="79"/>
      <c r="D35" s="73"/>
    </row>
    <row r="36" spans="1:4" ht="29.25" customHeight="1">
      <c r="A36" s="71">
        <v>6</v>
      </c>
      <c r="B36" s="75" t="s">
        <v>101</v>
      </c>
      <c r="C36" s="72"/>
      <c r="D36" s="73"/>
    </row>
    <row r="37" spans="1:4" ht="25.5" customHeight="1">
      <c r="A37" s="71" t="s">
        <v>63</v>
      </c>
      <c r="B37" s="72" t="s">
        <v>64</v>
      </c>
      <c r="C37" s="72"/>
      <c r="D37" s="73"/>
    </row>
    <row r="40" spans="1:4" s="59" customFormat="1" ht="16.5">
      <c r="A40" s="86" t="s">
        <v>102</v>
      </c>
      <c r="B40" s="86"/>
      <c r="C40" s="86" t="s">
        <v>103</v>
      </c>
      <c r="D40" s="86"/>
    </row>
    <row r="41" spans="1:4" ht="17.25">
      <c r="A41" s="62" t="s">
        <v>104</v>
      </c>
      <c r="B41" s="62"/>
      <c r="C41" s="62" t="s">
        <v>105</v>
      </c>
      <c r="D41" s="62"/>
    </row>
  </sheetData>
  <sheetProtection/>
  <mergeCells count="7">
    <mergeCell ref="A1:C1"/>
    <mergeCell ref="A2:C2"/>
    <mergeCell ref="A4:D4"/>
    <mergeCell ref="A40:B40"/>
    <mergeCell ref="C40:D40"/>
    <mergeCell ref="A41:B41"/>
    <mergeCell ref="C41:D41"/>
  </mergeCells>
  <printOptions horizontalCentered="1"/>
  <pageMargins left="0.7" right="0.21" top="0.32" bottom="0.75" header="0.3" footer="0.3"/>
  <pageSetup horizontalDpi="600" verticalDpi="600" orientation="portrait" paperSize="9" scale="90"/>
</worksheet>
</file>

<file path=xl/worksheets/sheet4.xml><?xml version="1.0" encoding="utf-8"?>
<worksheet xmlns="http://schemas.openxmlformats.org/spreadsheetml/2006/main" xmlns:r="http://schemas.openxmlformats.org/officeDocument/2006/relationships">
  <dimension ref="A2:F22"/>
  <sheetViews>
    <sheetView workbookViewId="0" topLeftCell="A18">
      <selection activeCell="J13" sqref="J13"/>
    </sheetView>
  </sheetViews>
  <sheetFormatPr defaultColWidth="8.8515625" defaultRowHeight="15"/>
  <cols>
    <col min="1" max="1" width="3.140625" style="37" customWidth="1"/>
    <col min="2" max="2" width="11.57421875" style="38" customWidth="1"/>
    <col min="3" max="3" width="39.421875" style="38" customWidth="1"/>
    <col min="4" max="4" width="19.00390625" style="38" customWidth="1"/>
    <col min="5" max="5" width="18.8515625" style="38" customWidth="1"/>
    <col min="6" max="6" width="8.421875" style="0" customWidth="1"/>
  </cols>
  <sheetData>
    <row r="2" spans="1:6" ht="14.25">
      <c r="A2" s="39" t="s">
        <v>106</v>
      </c>
      <c r="B2" s="39"/>
      <c r="C2" s="39"/>
      <c r="D2" s="39"/>
      <c r="E2" s="39"/>
      <c r="F2" s="39"/>
    </row>
    <row r="3" spans="1:6" ht="14.25">
      <c r="A3" s="40" t="s">
        <v>107</v>
      </c>
      <c r="B3" s="40"/>
      <c r="C3" s="40"/>
      <c r="D3" s="40"/>
      <c r="E3" s="40"/>
      <c r="F3" s="40"/>
    </row>
    <row r="5" spans="1:6" ht="14.25">
      <c r="A5" s="41" t="s">
        <v>72</v>
      </c>
      <c r="B5" s="42" t="s">
        <v>108</v>
      </c>
      <c r="C5" s="43"/>
      <c r="D5" s="44" t="s">
        <v>109</v>
      </c>
      <c r="E5" s="44"/>
      <c r="F5" s="44"/>
    </row>
    <row r="6" spans="1:6" s="36" customFormat="1" ht="69">
      <c r="A6" s="41"/>
      <c r="B6" s="45"/>
      <c r="C6" s="46"/>
      <c r="D6" s="47" t="s">
        <v>110</v>
      </c>
      <c r="E6" s="47" t="s">
        <v>111</v>
      </c>
      <c r="F6" s="48" t="s">
        <v>112</v>
      </c>
    </row>
    <row r="7" spans="1:6" ht="14.25">
      <c r="A7" s="49">
        <v>1</v>
      </c>
      <c r="B7" s="50" t="s">
        <v>113</v>
      </c>
      <c r="C7" s="50"/>
      <c r="D7" s="51"/>
      <c r="E7" s="52" t="s">
        <v>114</v>
      </c>
      <c r="F7" s="53" t="s">
        <v>115</v>
      </c>
    </row>
    <row r="8" spans="1:6" ht="42.75">
      <c r="A8" s="54"/>
      <c r="B8" s="53" t="s">
        <v>116</v>
      </c>
      <c r="C8" s="55" t="s">
        <v>117</v>
      </c>
      <c r="D8" s="53"/>
      <c r="E8" s="52"/>
      <c r="F8" s="53"/>
    </row>
    <row r="9" spans="1:6" ht="14.25">
      <c r="A9" s="54"/>
      <c r="B9" s="53"/>
      <c r="C9" s="55" t="s">
        <v>118</v>
      </c>
      <c r="D9" s="53"/>
      <c r="E9" s="52"/>
      <c r="F9" s="53"/>
    </row>
    <row r="10" spans="1:6" ht="72">
      <c r="A10" s="54"/>
      <c r="B10" s="53"/>
      <c r="C10" s="55" t="s">
        <v>119</v>
      </c>
      <c r="D10" s="52" t="s">
        <v>120</v>
      </c>
      <c r="E10" s="52"/>
      <c r="F10" s="53"/>
    </row>
    <row r="11" spans="1:6" ht="14.25">
      <c r="A11" s="54"/>
      <c r="B11" s="53"/>
      <c r="C11" s="55" t="s">
        <v>121</v>
      </c>
      <c r="D11" s="53"/>
      <c r="E11" s="52"/>
      <c r="F11" s="53"/>
    </row>
    <row r="12" spans="1:6" ht="14.25">
      <c r="A12" s="54"/>
      <c r="B12" s="53"/>
      <c r="C12" s="56" t="s">
        <v>122</v>
      </c>
      <c r="D12" s="53"/>
      <c r="E12" s="52"/>
      <c r="F12" s="53"/>
    </row>
    <row r="13" spans="1:6" ht="28.5" customHeight="1">
      <c r="A13" s="49">
        <v>2</v>
      </c>
      <c r="B13" s="50" t="s">
        <v>123</v>
      </c>
      <c r="C13" s="50"/>
      <c r="D13" s="52"/>
      <c r="E13" s="52" t="s">
        <v>124</v>
      </c>
      <c r="F13" s="53"/>
    </row>
    <row r="14" spans="1:6" ht="14.25">
      <c r="A14" s="54"/>
      <c r="B14" s="53" t="s">
        <v>116</v>
      </c>
      <c r="C14" s="51" t="s">
        <v>125</v>
      </c>
      <c r="D14" s="52"/>
      <c r="E14" s="52"/>
      <c r="F14" s="53"/>
    </row>
    <row r="15" spans="1:6" ht="42.75">
      <c r="A15" s="54"/>
      <c r="B15" s="53"/>
      <c r="C15" s="51" t="s">
        <v>126</v>
      </c>
      <c r="D15" s="52"/>
      <c r="E15" s="52"/>
      <c r="F15" s="53"/>
    </row>
    <row r="16" spans="1:6" ht="14.25">
      <c r="A16" s="54"/>
      <c r="B16" s="53"/>
      <c r="C16" s="51" t="s">
        <v>127</v>
      </c>
      <c r="D16" s="52"/>
      <c r="E16" s="52"/>
      <c r="F16" s="53"/>
    </row>
    <row r="17" spans="1:6" ht="14.25">
      <c r="A17" s="54"/>
      <c r="B17" s="53"/>
      <c r="C17" s="51" t="s">
        <v>128</v>
      </c>
      <c r="D17" s="52"/>
      <c r="E17" s="52"/>
      <c r="F17" s="53"/>
    </row>
    <row r="18" spans="1:6" ht="28.5">
      <c r="A18" s="54"/>
      <c r="B18" s="53"/>
      <c r="C18" s="51" t="s">
        <v>129</v>
      </c>
      <c r="D18" s="52"/>
      <c r="E18" s="52"/>
      <c r="F18" s="53"/>
    </row>
    <row r="19" spans="1:6" ht="42.75">
      <c r="A19" s="57"/>
      <c r="B19" s="53"/>
      <c r="C19" s="51" t="s">
        <v>130</v>
      </c>
      <c r="D19" s="52"/>
      <c r="E19" s="52"/>
      <c r="F19" s="53"/>
    </row>
    <row r="20" spans="1:6" ht="14.25">
      <c r="A20" s="58">
        <v>3</v>
      </c>
      <c r="B20" s="50" t="s">
        <v>131</v>
      </c>
      <c r="C20" s="50"/>
      <c r="D20" s="52"/>
      <c r="E20" s="52" t="s">
        <v>132</v>
      </c>
      <c r="F20" s="53"/>
    </row>
    <row r="21" spans="1:6" ht="57.75" customHeight="1">
      <c r="A21" s="58">
        <v>4</v>
      </c>
      <c r="B21" s="50" t="s">
        <v>133</v>
      </c>
      <c r="C21" s="50"/>
      <c r="D21" s="52" t="s">
        <v>134</v>
      </c>
      <c r="E21" s="52"/>
      <c r="F21" s="53"/>
    </row>
    <row r="22" spans="1:6" ht="57.75" customHeight="1">
      <c r="A22" s="58">
        <v>5</v>
      </c>
      <c r="B22" s="50" t="s">
        <v>135</v>
      </c>
      <c r="C22" s="50"/>
      <c r="D22" s="52" t="s">
        <v>132</v>
      </c>
      <c r="E22" s="52"/>
      <c r="F22" s="53"/>
    </row>
  </sheetData>
  <sheetProtection/>
  <mergeCells count="18">
    <mergeCell ref="A2:F2"/>
    <mergeCell ref="A3:F3"/>
    <mergeCell ref="D5:F5"/>
    <mergeCell ref="B7:C7"/>
    <mergeCell ref="B13:C13"/>
    <mergeCell ref="B20:C20"/>
    <mergeCell ref="B21:C21"/>
    <mergeCell ref="B22:C22"/>
    <mergeCell ref="A5:A6"/>
    <mergeCell ref="A7:A12"/>
    <mergeCell ref="A13:A19"/>
    <mergeCell ref="B8:B12"/>
    <mergeCell ref="B14:B19"/>
    <mergeCell ref="D13:D19"/>
    <mergeCell ref="E7:E12"/>
    <mergeCell ref="E13:E19"/>
    <mergeCell ref="F7:F22"/>
    <mergeCell ref="B5:C6"/>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64"/>
  <sheetViews>
    <sheetView workbookViewId="0" topLeftCell="A12">
      <selection activeCell="H18" sqref="H18"/>
    </sheetView>
  </sheetViews>
  <sheetFormatPr defaultColWidth="4.00390625" defaultRowHeight="15"/>
  <cols>
    <col min="1" max="1" width="4.00390625" style="2" customWidth="1"/>
    <col min="2" max="2" width="33.28125" style="2" customWidth="1"/>
    <col min="3" max="3" width="12.7109375" style="2" customWidth="1"/>
    <col min="4" max="4" width="12.421875" style="2" customWidth="1"/>
    <col min="5" max="5" width="13.00390625" style="3" customWidth="1"/>
    <col min="6" max="6" width="16.28125" style="2" customWidth="1"/>
    <col min="7" max="7" width="27.421875" style="2" bestFit="1" customWidth="1"/>
    <col min="8" max="8" width="15.140625" style="2" customWidth="1"/>
    <col min="9" max="255" width="9.00390625" style="2" customWidth="1"/>
    <col min="256" max="256" width="4.00390625" style="2" customWidth="1"/>
  </cols>
  <sheetData>
    <row r="1" spans="1:6" ht="15.75">
      <c r="A1" s="4" t="s">
        <v>136</v>
      </c>
      <c r="B1" s="4"/>
      <c r="C1" s="4"/>
      <c r="F1" s="5" t="s">
        <v>137</v>
      </c>
    </row>
    <row r="2" spans="1:3" ht="15.75">
      <c r="A2" s="4" t="s">
        <v>138</v>
      </c>
      <c r="B2" s="4"/>
      <c r="C2" s="4"/>
    </row>
    <row r="3" spans="1:3" ht="15.75">
      <c r="A3" s="6" t="s">
        <v>22</v>
      </c>
      <c r="B3" s="6"/>
      <c r="C3" s="6"/>
    </row>
    <row r="4" ht="15.75"/>
    <row r="5" spans="1:7" ht="18.75">
      <c r="A5" s="7" t="s">
        <v>23</v>
      </c>
      <c r="B5" s="7"/>
      <c r="C5" s="7"/>
      <c r="D5" s="7"/>
      <c r="E5" s="7"/>
      <c r="F5" s="7"/>
      <c r="G5" s="8"/>
    </row>
    <row r="6" spans="1:6" ht="15.75">
      <c r="A6" s="9" t="s">
        <v>139</v>
      </c>
      <c r="B6" s="9"/>
      <c r="C6" s="9"/>
      <c r="D6" s="9"/>
      <c r="E6" s="9"/>
      <c r="F6" s="9"/>
    </row>
    <row r="7" spans="1:6" ht="15.75">
      <c r="A7" s="10" t="s">
        <v>140</v>
      </c>
      <c r="B7" s="10"/>
      <c r="C7" s="10"/>
      <c r="D7" s="10"/>
      <c r="E7" s="10"/>
      <c r="F7" s="10"/>
    </row>
    <row r="8" ht="15.75"/>
    <row r="9" ht="24.75" customHeight="1">
      <c r="A9" s="1" t="s">
        <v>26</v>
      </c>
    </row>
    <row r="10" spans="1:6" ht="15.75">
      <c r="A10" s="187" t="s">
        <v>141</v>
      </c>
      <c r="C10" s="11">
        <f>'Bảng DT LĐ-ĐV-TL'!B8</f>
        <v>0</v>
      </c>
      <c r="D10" s="187" t="s">
        <v>142</v>
      </c>
      <c r="F10" s="11">
        <f>'Bảng DT LĐ-ĐV-TL'!D9</f>
        <v>0</v>
      </c>
    </row>
    <row r="11" spans="1:6" ht="15.75">
      <c r="A11" s="187" t="s">
        <v>143</v>
      </c>
      <c r="C11" s="11">
        <f>'Bảng DT LĐ-ĐV-TL'!B9</f>
        <v>0</v>
      </c>
      <c r="D11" s="187" t="s">
        <v>144</v>
      </c>
      <c r="F11" s="11" t="e">
        <f>'Bảng DT LĐ-ĐV-TL'!#REF!</f>
        <v>#REF!</v>
      </c>
    </row>
    <row r="12" spans="1:8" ht="26.25" customHeight="1">
      <c r="A12" s="1" t="s">
        <v>145</v>
      </c>
      <c r="F12" s="12" t="s">
        <v>146</v>
      </c>
      <c r="H12" s="2">
        <v>2017</v>
      </c>
    </row>
    <row r="13" spans="1:8" ht="69.75" customHeight="1">
      <c r="A13" s="13" t="s">
        <v>31</v>
      </c>
      <c r="B13" s="13" t="s">
        <v>32</v>
      </c>
      <c r="C13" s="13" t="s">
        <v>33</v>
      </c>
      <c r="D13" s="14" t="s">
        <v>147</v>
      </c>
      <c r="E13" s="14" t="s">
        <v>148</v>
      </c>
      <c r="F13" s="14" t="s">
        <v>8</v>
      </c>
      <c r="G13" s="15" t="s">
        <v>78</v>
      </c>
      <c r="H13" s="16">
        <v>5000000</v>
      </c>
    </row>
    <row r="14" spans="1:8" ht="15.75">
      <c r="A14" s="17" t="s">
        <v>36</v>
      </c>
      <c r="B14" s="17" t="s">
        <v>37</v>
      </c>
      <c r="C14" s="17" t="s">
        <v>38</v>
      </c>
      <c r="D14" s="17">
        <v>1</v>
      </c>
      <c r="E14" s="18">
        <v>2</v>
      </c>
      <c r="F14" s="17">
        <v>3</v>
      </c>
      <c r="G14" s="15" t="s">
        <v>149</v>
      </c>
      <c r="H14" s="19" t="e">
        <f>G26</f>
        <v>#REF!</v>
      </c>
    </row>
    <row r="15" spans="1:8" ht="18.75" customHeight="1">
      <c r="A15" s="17" t="s">
        <v>39</v>
      </c>
      <c r="B15" s="20" t="s">
        <v>150</v>
      </c>
      <c r="C15" s="21"/>
      <c r="D15" s="21"/>
      <c r="E15" s="22"/>
      <c r="F15" s="21"/>
      <c r="G15" s="15" t="s">
        <v>151</v>
      </c>
      <c r="H15" s="16" t="e">
        <f>G27</f>
        <v>#REF!</v>
      </c>
    </row>
    <row r="16" spans="1:6" ht="18.75" customHeight="1">
      <c r="A16" s="23">
        <v>1</v>
      </c>
      <c r="B16" s="21" t="s">
        <v>41</v>
      </c>
      <c r="C16" s="23">
        <v>22</v>
      </c>
      <c r="D16" s="21"/>
      <c r="E16" s="22" t="e">
        <f>F11*0.01</f>
        <v>#REF!</v>
      </c>
      <c r="F16" s="21"/>
    </row>
    <row r="17" spans="1:8" ht="18.75" customHeight="1">
      <c r="A17" s="23">
        <v>2</v>
      </c>
      <c r="B17" s="21" t="s">
        <v>42</v>
      </c>
      <c r="C17" s="23">
        <v>23</v>
      </c>
      <c r="D17" s="21"/>
      <c r="E17" s="22">
        <v>0</v>
      </c>
      <c r="F17" s="21"/>
      <c r="G17" s="2" t="s">
        <v>152</v>
      </c>
      <c r="H17" s="24" t="e">
        <f>(H14+H15-H13)*0.1</f>
        <v>#REF!</v>
      </c>
    </row>
    <row r="18" spans="1:6" ht="18.75" customHeight="1">
      <c r="A18" s="23">
        <v>3</v>
      </c>
      <c r="B18" s="21" t="s">
        <v>44</v>
      </c>
      <c r="C18" s="23">
        <v>24</v>
      </c>
      <c r="D18" s="21"/>
      <c r="E18" s="22">
        <f>E19+E20</f>
        <v>5000000</v>
      </c>
      <c r="F18" s="21"/>
    </row>
    <row r="19" spans="1:6" ht="18.75" customHeight="1">
      <c r="A19" s="23"/>
      <c r="B19" s="25" t="s">
        <v>45</v>
      </c>
      <c r="C19" s="26">
        <v>24.01</v>
      </c>
      <c r="D19" s="21"/>
      <c r="E19" s="22">
        <v>5000000</v>
      </c>
      <c r="F19" s="21"/>
    </row>
    <row r="20" spans="1:6" ht="18.75" customHeight="1">
      <c r="A20" s="23"/>
      <c r="B20" s="25" t="s">
        <v>47</v>
      </c>
      <c r="C20" s="26">
        <v>24.02</v>
      </c>
      <c r="D20" s="21"/>
      <c r="E20" s="22"/>
      <c r="F20" s="21"/>
    </row>
    <row r="21" spans="1:6" ht="18.75" customHeight="1">
      <c r="A21" s="23"/>
      <c r="B21" s="17" t="s">
        <v>153</v>
      </c>
      <c r="C21" s="23"/>
      <c r="D21" s="21"/>
      <c r="E21" s="27" t="e">
        <f>E16+E17+E18</f>
        <v>#REF!</v>
      </c>
      <c r="F21" s="21"/>
    </row>
    <row r="22" spans="1:6" ht="18.75" customHeight="1">
      <c r="A22" s="23">
        <v>4</v>
      </c>
      <c r="B22" s="21" t="s">
        <v>154</v>
      </c>
      <c r="C22" s="23">
        <v>25</v>
      </c>
      <c r="D22" s="21"/>
      <c r="E22" s="22">
        <f>F10*0.02*0.66</f>
        <v>0</v>
      </c>
      <c r="F22" s="21"/>
    </row>
    <row r="23" spans="1:6" s="1" customFormat="1" ht="18.75" customHeight="1">
      <c r="A23" s="17"/>
      <c r="B23" s="17" t="s">
        <v>155</v>
      </c>
      <c r="C23" s="17"/>
      <c r="D23" s="20"/>
      <c r="E23" s="27" t="e">
        <f>E21+E22</f>
        <v>#REF!</v>
      </c>
      <c r="F23" s="20"/>
    </row>
    <row r="24" spans="1:7" ht="18.75" customHeight="1">
      <c r="A24" s="17" t="s">
        <v>53</v>
      </c>
      <c r="B24" s="20" t="s">
        <v>156</v>
      </c>
      <c r="C24" s="23"/>
      <c r="D24" s="21"/>
      <c r="E24" s="22" t="e">
        <f>E21+E22</f>
        <v>#REF!</v>
      </c>
      <c r="F24" s="21"/>
      <c r="G24" s="28"/>
    </row>
    <row r="25" spans="1:6" ht="30.75">
      <c r="A25" s="23">
        <v>1</v>
      </c>
      <c r="B25" s="29" t="s">
        <v>157</v>
      </c>
      <c r="C25" s="23">
        <v>27</v>
      </c>
      <c r="D25" s="21"/>
      <c r="E25" s="22" t="e">
        <f>($E$16*0.6+$E$22)*0.3</f>
        <v>#REF!</v>
      </c>
      <c r="F25" s="21"/>
    </row>
    <row r="26" spans="1:7" ht="15">
      <c r="A26" s="23">
        <v>2</v>
      </c>
      <c r="B26" s="29" t="s">
        <v>158</v>
      </c>
      <c r="C26" s="23">
        <v>28</v>
      </c>
      <c r="D26" s="21"/>
      <c r="E26" s="22" t="e">
        <f>($E$16*0.6+$E$22)*0.1</f>
        <v>#REF!</v>
      </c>
      <c r="F26" s="21"/>
      <c r="G26" s="11" t="e">
        <f>($E$16*0.6+$E$22)*0.1</f>
        <v>#REF!</v>
      </c>
    </row>
    <row r="27" spans="1:7" ht="18.75" customHeight="1">
      <c r="A27" s="23">
        <v>3</v>
      </c>
      <c r="B27" s="21" t="s">
        <v>159</v>
      </c>
      <c r="C27" s="23">
        <v>29</v>
      </c>
      <c r="D27" s="21"/>
      <c r="E27" s="22" t="e">
        <f>(($E$16*0.6+$E$22)*0.6+E18)-H17</f>
        <v>#REF!</v>
      </c>
      <c r="F27" s="21"/>
      <c r="G27" s="11" t="e">
        <f>(($E$16*0.6+$E$22)*0.6+E18)</f>
        <v>#REF!</v>
      </c>
    </row>
    <row r="28" spans="1:6" ht="18.75" customHeight="1">
      <c r="A28" s="23"/>
      <c r="B28" s="30" t="s">
        <v>160</v>
      </c>
      <c r="C28" s="23">
        <v>30</v>
      </c>
      <c r="D28" s="21"/>
      <c r="E28" s="22" t="e">
        <f>($E$16*0.6+$E$22)*0.1</f>
        <v>#REF!</v>
      </c>
      <c r="F28" s="21"/>
    </row>
    <row r="29" spans="1:6" ht="18.75" customHeight="1">
      <c r="A29" s="23"/>
      <c r="B29" s="188" t="s">
        <v>161</v>
      </c>
      <c r="C29" s="23">
        <v>31</v>
      </c>
      <c r="D29" s="21"/>
      <c r="E29" s="22" t="e">
        <f>($E$16*0.6+$E$22)*0.1</f>
        <v>#REF!</v>
      </c>
      <c r="F29" s="21"/>
    </row>
    <row r="30" spans="1:6" ht="18.75" customHeight="1">
      <c r="A30" s="23"/>
      <c r="B30" s="188" t="s">
        <v>162</v>
      </c>
      <c r="C30" s="23">
        <v>33</v>
      </c>
      <c r="D30" s="21"/>
      <c r="E30" s="22" t="e">
        <f>($E$16*0.6+$E$22)*0.1</f>
        <v>#REF!</v>
      </c>
      <c r="F30" s="21"/>
    </row>
    <row r="31" spans="1:6" ht="18.75" customHeight="1">
      <c r="A31" s="23"/>
      <c r="B31" s="17" t="s">
        <v>163</v>
      </c>
      <c r="C31" s="23"/>
      <c r="D31" s="21"/>
      <c r="E31" s="27" t="e">
        <f>E25+E26+E27</f>
        <v>#REF!</v>
      </c>
      <c r="F31" s="21"/>
    </row>
    <row r="32" spans="1:7" ht="30.75">
      <c r="A32" s="23">
        <v>8</v>
      </c>
      <c r="B32" s="29" t="s">
        <v>164</v>
      </c>
      <c r="C32" s="23">
        <v>37</v>
      </c>
      <c r="D32" s="21"/>
      <c r="E32" s="31" t="e">
        <f>E16*0.4+H17</f>
        <v>#REF!</v>
      </c>
      <c r="F32" s="21"/>
      <c r="G32" s="24"/>
    </row>
    <row r="33" spans="1:6" s="1" customFormat="1" ht="15">
      <c r="A33" s="17"/>
      <c r="B33" s="32" t="s">
        <v>165</v>
      </c>
      <c r="C33" s="17"/>
      <c r="D33" s="20"/>
      <c r="E33" s="27" t="e">
        <f>E31+E32</f>
        <v>#REF!</v>
      </c>
      <c r="F33" s="20"/>
    </row>
    <row r="34" spans="1:6" ht="20.25" customHeight="1">
      <c r="A34" s="17" t="s">
        <v>63</v>
      </c>
      <c r="B34" s="33" t="s">
        <v>64</v>
      </c>
      <c r="C34" s="23"/>
      <c r="D34" s="21"/>
      <c r="E34" s="27" t="e">
        <f>E23-E33</f>
        <v>#REF!</v>
      </c>
      <c r="F34" s="21"/>
    </row>
    <row r="35" ht="16.5" customHeight="1"/>
    <row r="36" ht="16.5" customHeight="1"/>
    <row r="37" ht="16.5" customHeight="1">
      <c r="A37" s="1" t="s">
        <v>166</v>
      </c>
    </row>
    <row r="38" ht="16.5" customHeight="1"/>
    <row r="39" ht="16.5" customHeight="1"/>
    <row r="40" ht="16.5" customHeight="1"/>
    <row r="41" ht="16.5" customHeight="1"/>
    <row r="42" ht="16.5" customHeight="1"/>
    <row r="43" ht="16.5" customHeight="1"/>
    <row r="44" ht="16.5" customHeight="1"/>
    <row r="45" spans="5:6" ht="15">
      <c r="E45" s="34" t="s">
        <v>67</v>
      </c>
      <c r="F45" s="34"/>
    </row>
    <row r="46" spans="2:6" ht="15">
      <c r="B46" s="9" t="s">
        <v>68</v>
      </c>
      <c r="E46" s="9" t="s">
        <v>69</v>
      </c>
      <c r="F46" s="9"/>
    </row>
    <row r="47" spans="2:6" ht="15">
      <c r="B47" s="34" t="s">
        <v>70</v>
      </c>
      <c r="E47" s="6" t="s">
        <v>70</v>
      </c>
      <c r="F47" s="6"/>
    </row>
    <row r="55" ht="15">
      <c r="A55" s="1" t="s">
        <v>167</v>
      </c>
    </row>
    <row r="63" spans="5:6" ht="15">
      <c r="E63" s="34" t="s">
        <v>168</v>
      </c>
      <c r="F63" s="34"/>
    </row>
    <row r="64" spans="1:6" ht="15">
      <c r="A64" s="35" t="s">
        <v>169</v>
      </c>
      <c r="B64" s="35"/>
      <c r="C64" s="35"/>
      <c r="D64" s="35"/>
      <c r="E64" s="35"/>
      <c r="F64" s="35"/>
    </row>
  </sheetData>
  <sheetProtection/>
  <mergeCells count="10">
    <mergeCell ref="A1:C1"/>
    <mergeCell ref="A2:C2"/>
    <mergeCell ref="A3:C3"/>
    <mergeCell ref="A5:F5"/>
    <mergeCell ref="A6:F6"/>
    <mergeCell ref="A7:F7"/>
    <mergeCell ref="E45:F45"/>
    <mergeCell ref="E46:F46"/>
    <mergeCell ref="E47:F47"/>
    <mergeCell ref="E63:F63"/>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k55v</dc:creator>
  <cp:keywords/>
  <dc:description/>
  <cp:lastModifiedBy>PC</cp:lastModifiedBy>
  <cp:lastPrinted>2021-10-01T01:02:27Z</cp:lastPrinted>
  <dcterms:created xsi:type="dcterms:W3CDTF">2016-02-29T14:42:11Z</dcterms:created>
  <dcterms:modified xsi:type="dcterms:W3CDTF">2023-12-18T02:46:53Z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
    <vt:lpwstr>2C86385A296242E6AA38FE5B97A3DABF_12</vt:lpwstr>
  </property>
  <property fmtid="{D5CDD505-2E9C-101B-9397-08002B2CF9AE}" pid="4" name="KSOProductBuildV">
    <vt:lpwstr>1033-12.2.0.13362</vt:lpwstr>
  </property>
</Properties>
</file>